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getti\5010_Tangenziale Di Fogliano - Due Maesta - Reggio Emilia\5_Esecutivo_Lotto02\16 - DOCUMENTAZIONE TECNICO ECONOMICA\CONFRONTI\"/>
    </mc:Choice>
  </mc:AlternateContent>
  <xr:revisionPtr revIDLastSave="0" documentId="13_ncr:1_{844A09FE-451C-4E7D-AA29-4B1EC0D57FED}" xr6:coauthVersionLast="47" xr6:coauthVersionMax="47" xr10:uidLastSave="{00000000-0000-0000-0000-000000000000}"/>
  <bookViews>
    <workbookView xWindow="-103" yWindow="-103" windowWidth="22149" windowHeight="13320" xr2:uid="{A5874108-6D14-4FA4-A32E-2857097C5CA0}"/>
  </bookViews>
  <sheets>
    <sheet name="STRUTTURA WBS" sheetId="7" r:id="rId1"/>
    <sheet name="NOTE" sheetId="9" r:id="rId2"/>
    <sheet name="RIEPILOGO PE_2025_AGG 34" sheetId="8" r:id="rId3"/>
    <sheet name="RIEPILOGO_PD 2025" sheetId="1" r:id="rId4"/>
    <sheet name="RIEPILOGO_PD 2023" sheetId="3" r:id="rId5"/>
    <sheet name="PD LOTTO 2_BASE_2023" sheetId="4" r:id="rId6"/>
    <sheet name="PD LOTTO 2_BASE_2025" sheetId="2" r:id="rId7"/>
    <sheet name="CONFRONTI_old" sheetId="5" r:id="rId8"/>
  </sheets>
  <definedNames>
    <definedName name="_xlnm._FilterDatabase" localSheetId="1" hidden="1">NOTE!$A$5:$K$51</definedName>
    <definedName name="_xlnm._FilterDatabase" localSheetId="0" hidden="1">'STRUTTURA WBS'!$A$5:$K$188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7" l="1"/>
  <c r="J181" i="7" l="1"/>
  <c r="H187" i="7"/>
  <c r="H186" i="7"/>
  <c r="H185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K95" i="7" s="1"/>
  <c r="H94" i="7"/>
  <c r="H93" i="7"/>
  <c r="H92" i="7"/>
  <c r="H91" i="7"/>
  <c r="H90" i="7"/>
  <c r="H89" i="7"/>
  <c r="H88" i="7"/>
  <c r="H87" i="7"/>
  <c r="H86" i="7"/>
  <c r="K86" i="7" s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D180" i="7"/>
  <c r="E180" i="7"/>
  <c r="D181" i="7"/>
  <c r="E181" i="7"/>
  <c r="D182" i="7"/>
  <c r="E182" i="7"/>
  <c r="D183" i="7"/>
  <c r="E183" i="7"/>
  <c r="D184" i="7"/>
  <c r="E184" i="7"/>
  <c r="E176" i="7"/>
  <c r="D176" i="7"/>
  <c r="E97" i="7"/>
  <c r="D97" i="7"/>
  <c r="E110" i="7"/>
  <c r="D110" i="7"/>
  <c r="E109" i="7"/>
  <c r="D109" i="7"/>
  <c r="E108" i="7"/>
  <c r="D108" i="7"/>
  <c r="E113" i="7"/>
  <c r="D113" i="7"/>
  <c r="Z22" i="9"/>
  <c r="X24" i="9"/>
  <c r="L95" i="7" l="1"/>
  <c r="H202" i="7"/>
  <c r="H201" i="7"/>
  <c r="H200" i="7"/>
  <c r="H199" i="7"/>
  <c r="H198" i="7"/>
  <c r="H7" i="7"/>
  <c r="I176" i="7"/>
  <c r="I113" i="7"/>
  <c r="I97" i="7"/>
  <c r="I110" i="7"/>
  <c r="I109" i="7"/>
  <c r="I108" i="7"/>
  <c r="D119" i="7"/>
  <c r="E119" i="7"/>
  <c r="D120" i="7"/>
  <c r="E120" i="7"/>
  <c r="K194" i="7"/>
  <c r="K126" i="7"/>
  <c r="E179" i="7"/>
  <c r="D179" i="7"/>
  <c r="E178" i="7"/>
  <c r="D178" i="7"/>
  <c r="E102" i="7"/>
  <c r="D102" i="7"/>
  <c r="I178" i="7" l="1"/>
  <c r="I179" i="7"/>
  <c r="I102" i="7"/>
  <c r="K143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8" i="7"/>
  <c r="E99" i="7"/>
  <c r="E100" i="7"/>
  <c r="E101" i="7"/>
  <c r="E103" i="7"/>
  <c r="E104" i="7"/>
  <c r="E105" i="7"/>
  <c r="E106" i="7"/>
  <c r="E107" i="7"/>
  <c r="E111" i="7"/>
  <c r="E112" i="7"/>
  <c r="E114" i="7"/>
  <c r="E115" i="7"/>
  <c r="E116" i="7"/>
  <c r="E117" i="7"/>
  <c r="E118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7" i="7"/>
  <c r="E185" i="7"/>
  <c r="E186" i="7"/>
  <c r="E187" i="7"/>
  <c r="E7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8" i="7"/>
  <c r="D99" i="7"/>
  <c r="D100" i="7"/>
  <c r="D101" i="7"/>
  <c r="D103" i="7"/>
  <c r="D104" i="7"/>
  <c r="D105" i="7"/>
  <c r="D106" i="7"/>
  <c r="D107" i="7"/>
  <c r="D111" i="7"/>
  <c r="D112" i="7"/>
  <c r="D114" i="7"/>
  <c r="D115" i="7"/>
  <c r="D116" i="7"/>
  <c r="D117" i="7"/>
  <c r="D118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7" i="7"/>
  <c r="D185" i="7"/>
  <c r="D186" i="7"/>
  <c r="D187" i="7"/>
  <c r="N25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K6" i="5"/>
  <c r="E6" i="5"/>
  <c r="C6" i="5"/>
  <c r="G172" i="5"/>
  <c r="G171" i="5"/>
  <c r="G170" i="5"/>
  <c r="G169" i="5"/>
  <c r="G130" i="5"/>
  <c r="G129" i="5"/>
  <c r="G128" i="5"/>
  <c r="G124" i="5"/>
  <c r="G123" i="5"/>
  <c r="G122" i="5"/>
  <c r="G121" i="5"/>
  <c r="G120" i="5"/>
  <c r="G118" i="5"/>
  <c r="G117" i="5"/>
  <c r="G116" i="5"/>
  <c r="G115" i="5"/>
  <c r="G114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4" i="5"/>
  <c r="G93" i="5"/>
  <c r="G92" i="5"/>
  <c r="G91" i="5"/>
  <c r="G90" i="5"/>
  <c r="G89" i="5"/>
  <c r="G87" i="5"/>
  <c r="G86" i="5"/>
  <c r="G85" i="5"/>
  <c r="G84" i="5"/>
  <c r="G83" i="5"/>
  <c r="G82" i="5"/>
  <c r="G81" i="5"/>
  <c r="G79" i="5"/>
  <c r="G78" i="5"/>
  <c r="G77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I135" i="7" l="1"/>
  <c r="I117" i="7"/>
  <c r="I95" i="7"/>
  <c r="I79" i="7"/>
  <c r="I63" i="7"/>
  <c r="I47" i="7"/>
  <c r="I31" i="7"/>
  <c r="I15" i="7"/>
  <c r="I76" i="7"/>
  <c r="J76" i="7" s="1"/>
  <c r="D190" i="7"/>
  <c r="E190" i="7"/>
  <c r="H190" i="7"/>
  <c r="I39" i="7"/>
  <c r="I23" i="7"/>
  <c r="I171" i="7"/>
  <c r="I165" i="7"/>
  <c r="I149" i="7"/>
  <c r="J149" i="7" s="1"/>
  <c r="I133" i="7"/>
  <c r="I115" i="7"/>
  <c r="I93" i="7"/>
  <c r="J93" i="7" s="1"/>
  <c r="I77" i="7"/>
  <c r="I61" i="7"/>
  <c r="I45" i="7"/>
  <c r="I29" i="7"/>
  <c r="I13" i="7"/>
  <c r="I164" i="7"/>
  <c r="J164" i="7" s="1"/>
  <c r="I148" i="7"/>
  <c r="I132" i="7"/>
  <c r="I114" i="7"/>
  <c r="I92" i="7"/>
  <c r="I60" i="7"/>
  <c r="I44" i="7"/>
  <c r="I28" i="7"/>
  <c r="I12" i="7"/>
  <c r="I142" i="7"/>
  <c r="I126" i="7"/>
  <c r="I104" i="7"/>
  <c r="I86" i="7"/>
  <c r="I70" i="7"/>
  <c r="I54" i="7"/>
  <c r="I38" i="7"/>
  <c r="I22" i="7"/>
  <c r="I186" i="7"/>
  <c r="I162" i="7"/>
  <c r="I146" i="7"/>
  <c r="I130" i="7"/>
  <c r="I111" i="7"/>
  <c r="I90" i="7"/>
  <c r="I74" i="7"/>
  <c r="I58" i="7"/>
  <c r="I42" i="7"/>
  <c r="I26" i="7"/>
  <c r="I10" i="7"/>
  <c r="I7" i="7"/>
  <c r="I187" i="7"/>
  <c r="I163" i="7"/>
  <c r="I147" i="7"/>
  <c r="J147" i="7" s="1"/>
  <c r="I131" i="7"/>
  <c r="I112" i="7"/>
  <c r="I91" i="7"/>
  <c r="I75" i="7"/>
  <c r="I59" i="7"/>
  <c r="I43" i="7"/>
  <c r="I27" i="7"/>
  <c r="I11" i="7"/>
  <c r="I185" i="7"/>
  <c r="I161" i="7"/>
  <c r="I145" i="7"/>
  <c r="I129" i="7"/>
  <c r="I107" i="7"/>
  <c r="I89" i="7"/>
  <c r="I73" i="7"/>
  <c r="I57" i="7"/>
  <c r="I41" i="7"/>
  <c r="I25" i="7"/>
  <c r="I9" i="7"/>
  <c r="I177" i="7"/>
  <c r="I160" i="7"/>
  <c r="J160" i="7" s="1"/>
  <c r="I144" i="7"/>
  <c r="J144" i="7" s="1"/>
  <c r="I128" i="7"/>
  <c r="I106" i="7"/>
  <c r="I88" i="7"/>
  <c r="I72" i="7"/>
  <c r="I56" i="7"/>
  <c r="I40" i="7"/>
  <c r="I24" i="7"/>
  <c r="I8" i="7"/>
  <c r="I175" i="7"/>
  <c r="I159" i="7"/>
  <c r="I143" i="7"/>
  <c r="K190" i="7" s="1"/>
  <c r="K6" i="7" s="1"/>
  <c r="I127" i="7"/>
  <c r="I105" i="7"/>
  <c r="I87" i="7"/>
  <c r="I71" i="7"/>
  <c r="I55" i="7"/>
  <c r="I174" i="7"/>
  <c r="I158" i="7"/>
  <c r="I173" i="7"/>
  <c r="J173" i="7" s="1"/>
  <c r="I157" i="7"/>
  <c r="J157" i="7" s="1"/>
  <c r="I141" i="7"/>
  <c r="I125" i="7"/>
  <c r="I103" i="7"/>
  <c r="I85" i="7"/>
  <c r="I69" i="7"/>
  <c r="I53" i="7"/>
  <c r="I37" i="7"/>
  <c r="I21" i="7"/>
  <c r="I172" i="7"/>
  <c r="I156" i="7"/>
  <c r="I140" i="7"/>
  <c r="J140" i="7" s="1"/>
  <c r="J190" i="7" s="1"/>
  <c r="I124" i="7"/>
  <c r="I101" i="7"/>
  <c r="I84" i="7"/>
  <c r="J84" i="7" s="1"/>
  <c r="I68" i="7"/>
  <c r="I52" i="7"/>
  <c r="I36" i="7"/>
  <c r="I20" i="7"/>
  <c r="I155" i="7"/>
  <c r="I139" i="7"/>
  <c r="I123" i="7"/>
  <c r="I100" i="7"/>
  <c r="I83" i="7"/>
  <c r="I67" i="7"/>
  <c r="J67" i="7" s="1"/>
  <c r="I51" i="7"/>
  <c r="I35" i="7"/>
  <c r="I19" i="7"/>
  <c r="D6" i="7"/>
  <c r="I170" i="7"/>
  <c r="I154" i="7"/>
  <c r="I138" i="7"/>
  <c r="I122" i="7"/>
  <c r="I99" i="7"/>
  <c r="I82" i="7"/>
  <c r="I66" i="7"/>
  <c r="I50" i="7"/>
  <c r="I34" i="7"/>
  <c r="I18" i="7"/>
  <c r="E6" i="7"/>
  <c r="I169" i="7"/>
  <c r="I153" i="7"/>
  <c r="I137" i="7"/>
  <c r="I121" i="7"/>
  <c r="I98" i="7"/>
  <c r="I81" i="7"/>
  <c r="I65" i="7"/>
  <c r="I49" i="7"/>
  <c r="I33" i="7"/>
  <c r="I17" i="7"/>
  <c r="I168" i="7"/>
  <c r="I152" i="7"/>
  <c r="I136" i="7"/>
  <c r="I118" i="7"/>
  <c r="I96" i="7"/>
  <c r="I80" i="7"/>
  <c r="I64" i="7"/>
  <c r="I48" i="7"/>
  <c r="I32" i="7"/>
  <c r="I16" i="7"/>
  <c r="I167" i="7"/>
  <c r="I151" i="7"/>
  <c r="I166" i="7"/>
  <c r="J166" i="7" s="1"/>
  <c r="I150" i="7"/>
  <c r="I134" i="7"/>
  <c r="I116" i="7"/>
  <c r="I94" i="7"/>
  <c r="I78" i="7"/>
  <c r="I62" i="7"/>
  <c r="I46" i="7"/>
  <c r="I30" i="7"/>
  <c r="I14" i="7"/>
  <c r="H6" i="7"/>
  <c r="G6" i="5"/>
  <c r="I6" i="7" l="1"/>
  <c r="K3" i="7"/>
  <c r="P5" i="7" s="1"/>
  <c r="P3" i="7" s="1"/>
  <c r="T3" i="7" s="1"/>
  <c r="F6" i="7"/>
  <c r="N7" i="7"/>
  <c r="J6" i="7"/>
  <c r="N6" i="7"/>
  <c r="N9" i="7" s="1"/>
  <c r="N10" i="7" s="1"/>
  <c r="K191" i="7"/>
  <c r="K193" i="7" s="1"/>
  <c r="H194" i="7"/>
  <c r="H195" i="7" s="1"/>
  <c r="H191" i="7"/>
  <c r="I190" i="7"/>
</calcChain>
</file>

<file path=xl/sharedStrings.xml><?xml version="1.0" encoding="utf-8"?>
<sst xmlns="http://schemas.openxmlformats.org/spreadsheetml/2006/main" count="3754" uniqueCount="596">
  <si>
    <t>codice</t>
  </si>
  <si>
    <t>D E S C R I Z I O N E</t>
  </si>
  <si>
    <t>COSTO</t>
  </si>
  <si>
    <t>IMPORTO</t>
  </si>
  <si>
    <t>%</t>
  </si>
  <si>
    <t>C</t>
  </si>
  <si>
    <t>Lavori a CORPO</t>
  </si>
  <si>
    <t>C:015 </t>
  </si>
  <si>
    <t>LOTTO 2 - CORPO STRADALE</t>
  </si>
  <si>
    <t>C:015.001 </t>
  </si>
  <si>
    <t>     SVINCOLO CON TANG. SUD-SP114</t>
  </si>
  <si>
    <t>C:015.001.001 </t>
  </si>
  <si>
    <t>          Demolizioni e rimozioni</t>
  </si>
  <si>
    <t>C:015.001.002 </t>
  </si>
  <si>
    <t>          Preparazione del piano di posa</t>
  </si>
  <si>
    <t>C:015.001.003 </t>
  </si>
  <si>
    <t>          Movimenti di terra - Sterri</t>
  </si>
  <si>
    <t>C:015.001.004 </t>
  </si>
  <si>
    <t>          Movimenti di terra - Riporti</t>
  </si>
  <si>
    <t>C:015.001.005 </t>
  </si>
  <si>
    <t>          Sovrastruttura stradale</t>
  </si>
  <si>
    <t>C:015.001.006 </t>
  </si>
  <si>
    <t>          Barriere di sicurezza</t>
  </si>
  <si>
    <t>C:015.002 </t>
  </si>
  <si>
    <t>     ROTATORIA 1</t>
  </si>
  <si>
    <t>C:015.002.002 </t>
  </si>
  <si>
    <t>C:015.002.004 </t>
  </si>
  <si>
    <t>C:015.002.005 </t>
  </si>
  <si>
    <t>C:015.002.006 </t>
  </si>
  <si>
    <t>C:015.003 </t>
  </si>
  <si>
    <t>     ASSE 3</t>
  </si>
  <si>
    <t>C:015.003.001 </t>
  </si>
  <si>
    <t>C:015.003.002 </t>
  </si>
  <si>
    <t>C:015.003.004 </t>
  </si>
  <si>
    <t>C:015.003.005 </t>
  </si>
  <si>
    <t>C:015.003.006 </t>
  </si>
  <si>
    <t>C:015.007 </t>
  </si>
  <si>
    <t>     PISTA DI SERVIZIO/MANUTENZIONE</t>
  </si>
  <si>
    <t>C:015.007.002 </t>
  </si>
  <si>
    <t>C:015.007.003 </t>
  </si>
  <si>
    <t>C:015.007.005 </t>
  </si>
  <si>
    <t>C:015.008 </t>
  </si>
  <si>
    <t>     SEGNALETICA STRADALE</t>
  </si>
  <si>
    <t>C:015.008.007 </t>
  </si>
  <si>
    <t>          Segnaletica stradale</t>
  </si>
  <si>
    <t>C:015.009 </t>
  </si>
  <si>
    <t>     GESTIONE TERRE IN AMBITO CANTIERE</t>
  </si>
  <si>
    <t>C:015.009.004 </t>
  </si>
  <si>
    <t>C:016 </t>
  </si>
  <si>
    <t>LOTTO 2 - OPERE D&amp;#39;ARTE MAGGIORI</t>
  </si>
  <si>
    <t>C:016.011 </t>
  </si>
  <si>
    <t>     CV01- Opera di scavalco della Tang. Sud-SP114</t>
  </si>
  <si>
    <t>C:016.011.051 </t>
  </si>
  <si>
    <t>          Fondazioni profonde</t>
  </si>
  <si>
    <t>C:016.011.052 </t>
  </si>
  <si>
    <t>          Scavo a sezione obbligata opere d&amp;#39;arte</t>
  </si>
  <si>
    <t>C:016.011.053 </t>
  </si>
  <si>
    <t>          Rinterri opere d&amp;#39;arte</t>
  </si>
  <si>
    <t>C:016.011.054 </t>
  </si>
  <si>
    <t>          Fondazione spalle</t>
  </si>
  <si>
    <t>C:016.011.055 </t>
  </si>
  <si>
    <t>          Elevazione spalle</t>
  </si>
  <si>
    <t>C:016.011.056 </t>
  </si>
  <si>
    <t>          Baggioli spalle</t>
  </si>
  <si>
    <t>C:016.011.057 </t>
  </si>
  <si>
    <t>          Appoggi e giunti</t>
  </si>
  <si>
    <t>C:016.011.058 </t>
  </si>
  <si>
    <t>          Impalcato</t>
  </si>
  <si>
    <t>C:016.011.063 </t>
  </si>
  <si>
    <t>          Impermeabilizzazioni</t>
  </si>
  <si>
    <t>C:016.012 </t>
  </si>
  <si>
    <t>     P01- Ponte su Rio Acque Chiare (allungamento opera esistente)</t>
  </si>
  <si>
    <t>C:016.012.050 </t>
  </si>
  <si>
    <t>          Demolizione manufatti esistenti</t>
  </si>
  <si>
    <t>C:016.012.051 </t>
  </si>
  <si>
    <t>C:016.012.052 </t>
  </si>
  <si>
    <t>C:016.012.053 </t>
  </si>
  <si>
    <t>C:016.012.054 </t>
  </si>
  <si>
    <t>C:016.012.055 </t>
  </si>
  <si>
    <t>C:016.012.056 </t>
  </si>
  <si>
    <t>C:016.012.057 </t>
  </si>
  <si>
    <t>C:016.012.058 </t>
  </si>
  <si>
    <t>C:016.012.063 </t>
  </si>
  <si>
    <t>C:016.014 </t>
  </si>
  <si>
    <t>     ST01- Sottopasso scatolare ciclopedonale (allungamento opera esistente)</t>
  </si>
  <si>
    <t>C:016.014.050 </t>
  </si>
  <si>
    <t>C:016.014.052 </t>
  </si>
  <si>
    <t>C:016.014.055 </t>
  </si>
  <si>
    <t>C:016.014.059 </t>
  </si>
  <si>
    <t>          Fondazioni</t>
  </si>
  <si>
    <t>C:016.014.061 </t>
  </si>
  <si>
    <t>          Copertura</t>
  </si>
  <si>
    <t>C:016.014.062 </t>
  </si>
  <si>
    <t>          Muri d&amp;#39;ala</t>
  </si>
  <si>
    <t>C:016.014.063 </t>
  </si>
  <si>
    <t>C:016.015 </t>
  </si>
  <si>
    <t>     ST02- Sottopasso scatolare ciclopedonale (allungamento opera esistente)</t>
  </si>
  <si>
    <t>C:016.015.050 </t>
  </si>
  <si>
    <t>C:016.015.052 </t>
  </si>
  <si>
    <t>C:016.015.055 </t>
  </si>
  <si>
    <t>C:016.015.059 </t>
  </si>
  <si>
    <t>C:016.015.061 </t>
  </si>
  <si>
    <t>C:016.015.062 </t>
  </si>
  <si>
    <t>C:016.015.063 </t>
  </si>
  <si>
    <t>C:017 </t>
  </si>
  <si>
    <t>LOTTO 2 - OPERE D&amp;#39;ARTE MINORI</t>
  </si>
  <si>
    <t>C:017.020 </t>
  </si>
  <si>
    <t>     OS01 - Muri di sostegno su rampa di svincolo-Asse 1U</t>
  </si>
  <si>
    <t>C:017.020.050 </t>
  </si>
  <si>
    <t>C:017.020.053 </t>
  </si>
  <si>
    <t>C:017.020.055 </t>
  </si>
  <si>
    <t>C:017.020.059 </t>
  </si>
  <si>
    <t>C:017.020.064 </t>
  </si>
  <si>
    <t>          Drenaggi</t>
  </si>
  <si>
    <t>C:017.020.065 </t>
  </si>
  <si>
    <t>          Rivestimenti e finiture</t>
  </si>
  <si>
    <t>C:017.021 </t>
  </si>
  <si>
    <t>     OS02 - Muri di sostegno su rampa di svincolo-Asse 2E</t>
  </si>
  <si>
    <t>C:017.021.050 </t>
  </si>
  <si>
    <t>C:017.021.053 </t>
  </si>
  <si>
    <t>C:017.021.059 </t>
  </si>
  <si>
    <t>C:017.021.060 </t>
  </si>
  <si>
    <t>          Elevazioni</t>
  </si>
  <si>
    <t>C:017.021.064 </t>
  </si>
  <si>
    <t>C:017.021.065 </t>
  </si>
  <si>
    <t>C:017.030 </t>
  </si>
  <si>
    <t>     TOMBINI SECONDARI</t>
  </si>
  <si>
    <t>C:017.030.010 </t>
  </si>
  <si>
    <t>          Opere in c.a.</t>
  </si>
  <si>
    <t>C:017.030.015 </t>
  </si>
  <si>
    <t>          Tubazioni</t>
  </si>
  <si>
    <t>C:018 </t>
  </si>
  <si>
    <t>LOTTO 2 - IDRAULICA</t>
  </si>
  <si>
    <t>C:018.035 </t>
  </si>
  <si>
    <t>     IDRAULICA DI PIATTAFORMA</t>
  </si>
  <si>
    <t>C:018.035.015 </t>
  </si>
  <si>
    <t>C:018.035.016 </t>
  </si>
  <si>
    <t>          Pozzetti</t>
  </si>
  <si>
    <t>C:018.036 </t>
  </si>
  <si>
    <t>     IMPIANTI DI TRATTAMENTO PRIMA PIOGGIA</t>
  </si>
  <si>
    <t>C:018.036.018 </t>
  </si>
  <si>
    <t>          Impianti di trattamento</t>
  </si>
  <si>
    <t>C:018.037 </t>
  </si>
  <si>
    <t>     BACINI DI LAMINAZIONE</t>
  </si>
  <si>
    <t>C:018.037.003 </t>
  </si>
  <si>
    <t>C:018.037.016 </t>
  </si>
  <si>
    <t>C:018.038 </t>
  </si>
  <si>
    <t>     FOSSI DI GUARDIA</t>
  </si>
  <si>
    <t>C:018.038.003 </t>
  </si>
  <si>
    <t>C:018.039 </t>
  </si>
  <si>
    <t>     SISTEMAZIONI IDRAULICHE</t>
  </si>
  <si>
    <t>C:018.039.017 </t>
  </si>
  <si>
    <t>          Rivestimenti</t>
  </si>
  <si>
    <t>C:019 </t>
  </si>
  <si>
    <t>LOTTO 2 - COMPENSAZIONI E MITIGAZIONI AMBIENTALI</t>
  </si>
  <si>
    <t>C:019.042 </t>
  </si>
  <si>
    <t>     OPERE DI MITIGAZIONE</t>
  </si>
  <si>
    <t>C:019.042.031 </t>
  </si>
  <si>
    <t>          Opere varie e di completamento</t>
  </si>
  <si>
    <t>C:019.043 </t>
  </si>
  <si>
    <t>     OPERE DI COMPENSAZIONE</t>
  </si>
  <si>
    <t>C:019.043.031 </t>
  </si>
  <si>
    <t>C:020 </t>
  </si>
  <si>
    <t>LOTTO 2 - IMPIANTI DI ILLUMINAZIONE</t>
  </si>
  <si>
    <t>C:020.001 </t>
  </si>
  <si>
    <t>C:020.001.020 </t>
  </si>
  <si>
    <t>          Quadri elettrici</t>
  </si>
  <si>
    <t>C:020.001.021 </t>
  </si>
  <si>
    <t>          Polifore e cavi</t>
  </si>
  <si>
    <t>C:020.001.022 </t>
  </si>
  <si>
    <t>          Armature stradali</t>
  </si>
  <si>
    <t>C:022 </t>
  </si>
  <si>
    <t>LOTTO 2 - OPERE DI FINITURA</t>
  </si>
  <si>
    <t>C:022.047 </t>
  </si>
  <si>
    <t>     RECINZIONI</t>
  </si>
  <si>
    <t>C:022.047.030 </t>
  </si>
  <si>
    <t>          Recinzioni</t>
  </si>
  <si>
    <t>S</t>
  </si>
  <si>
    <t>COSTI SICUREZZA (speciali)</t>
  </si>
  <si>
    <t>S:010 </t>
  </si>
  <si>
    <t>LOTTO 1 - ONERI DELLA SICUREZZA</t>
  </si>
  <si>
    <t>S:010.050 </t>
  </si>
  <si>
    <t>     ONERI DELLA SICUREZZA</t>
  </si>
  <si>
    <t>S:010.050.068 </t>
  </si>
  <si>
    <t>          Oneri della sicurezza</t>
  </si>
  <si>
    <t>COSTI SICUREZZA (diretti) 0,00 euro</t>
  </si>
  <si>
    <t>Nr</t>
  </si>
  <si>
    <t>Tariffa</t>
  </si>
  <si>
    <t>Voci di MISURAZIONE</t>
  </si>
  <si>
    <t>Unità Misura</t>
  </si>
  <si>
    <t>Qt</t>
  </si>
  <si>
    <t>Prezzo [1]</t>
  </si>
  <si>
    <t>Importo</t>
  </si>
  <si>
    <t>A.01.001</t>
  </si>
  <si>
    <t>SCAVO DI SBANCAMENTO IN TERRE E ROCCE TENERE</t>
  </si>
  <si>
    <t>m³</t>
  </si>
  <si>
    <t>A.01.004</t>
  </si>
  <si>
    <t>SCAVO A SEZIONE RISTRETTA PER TRINCEE, BONIFICHE, DRENAGGI E SONDAGGI</t>
  </si>
  <si>
    <t>A.01.010</t>
  </si>
  <si>
    <t>SOVRAPREZZO PER TRASPORTO A DEPOSITO O DA CAVA DI PRESTITO O DA IMPIANTO DI RECUPERO O RICICLO OLTRE 5 KM</t>
  </si>
  <si>
    <t>t x Km</t>
  </si>
  <si>
    <t>A.02.001.a</t>
  </si>
  <si>
    <t>PREPARAZIONE DEL PIANO DI POSA - - DEI RILEVATI CON MATERIALI DA CAVA A1/A3</t>
  </si>
  <si>
    <t>m²</t>
  </si>
  <si>
    <t>A.02.001.e</t>
  </si>
  <si>
    <t>PREPARAZIONE DEL PIANO DI POSA - - SCARPATE PER AMMORSAMENTO NUOVI RILEVATI</t>
  </si>
  <si>
    <t>A.02.002.b</t>
  </si>
  <si>
    <t>COMPATTAZIONE DEL PIANO DI POSA NEI TRATTI IN TRINCEA - - SU TERRENI APPARTENENTI AI GRUPPI A.4, A.2-6, A.2-7, A.5</t>
  </si>
  <si>
    <t>A.02.003.a</t>
  </si>
  <si>
    <t>FORNITURA MATERIALI PER RILEVATI DA CAVA O IMPIANTO DI RE ... ANZA FINO A 5 KM - - AREA NORD. AO, TO, GE, MI, VE, TS, BO</t>
  </si>
  <si>
    <t>A.02.004.b</t>
  </si>
  <si>
    <t>FORNITURA DI TERRENO VEGETALE PER RIVESTIMENTO DELLE SCARPATE - - DA DEPOSITI DELL'AMMINISTRAZIONE</t>
  </si>
  <si>
    <t>A.02.005</t>
  </si>
  <si>
    <t>CARICO E SCARICO DI MATERIALE DI PROPRIETÀ DELL'AMMINISTRAZIONE</t>
  </si>
  <si>
    <t>A.02.007.a</t>
  </si>
  <si>
    <t>SISTEMAZIONE IN RILEVATO O IN RIEMPIMENTO - - APPARTENENTI AI GRUPPI A1, A2-4, A2-5, A3</t>
  </si>
  <si>
    <t>A.02.007.c</t>
  </si>
  <si>
    <t>SISTEMAZIONE IN RILEVATO O IN RIEMPIMENTO - - SOLO STESA IN STRATI</t>
  </si>
  <si>
    <t>A.02.007.d</t>
  </si>
  <si>
    <t>SISTEMAZIONE IN RILEVATO O IN RIEMPIMENTO - - COMPRESA CONFIGURAZIONE DELLE SCARPATE E PROFILATURA DEI CIGLI</t>
  </si>
  <si>
    <t>A.02.009</t>
  </si>
  <si>
    <t>MATERIALI ARIDI CON FUNZIONE ANTICAPILLARE O FILTRO</t>
  </si>
  <si>
    <t>A.02.020.b</t>
  </si>
  <si>
    <t>STABILIZZAZIONE E SISTEMAZIONE DI TERRENI - - CON USO DI CALCE</t>
  </si>
  <si>
    <t>A.03.007.a</t>
  </si>
  <si>
    <t>DEMOLIZIONE A SEZIONE OBBLIGATA DI PORZIONI DI STRUTTURE  ... . E C.A.P. - - PER PORZIONI DI CUBATURA MAGGIORE DI 0,5 MC</t>
  </si>
  <si>
    <t>A21.007.040</t>
  </si>
  <si>
    <t>Concimazione manuale delle siepi, degli arbusti singoli e ... macchia con concimi specifici e con distribuzione uniforme</t>
  </si>
  <si>
    <t>mq</t>
  </si>
  <si>
    <t>B.01.001.a</t>
  </si>
  <si>
    <t>SCAVO DI FONDAZIONE A SEZIONE OBBLIGATA PER PROFONDITÀ FINO A 2 M - - IN TERRE E ROCCE TENERE</t>
  </si>
  <si>
    <t>B.02.040.a</t>
  </si>
  <si>
    <t>PALI DI GRANDE DIAMETRO ESEGUITI CON USO DI FANGHI - - DIAMETRO MM 800</t>
  </si>
  <si>
    <t>m</t>
  </si>
  <si>
    <t>B.03.025.a</t>
  </si>
  <si>
    <t>CONGLOMERATO CEMENTIZIO PER MAGRONE E/O OPERE DI SOTTOFONDAZIONE - - CON CEMENTO: 150 Kg/mc</t>
  </si>
  <si>
    <t>B.03.025.b</t>
  </si>
  <si>
    <t>CONGLOMERATO CEMENTIZIO PER MAGRONE E/O OPERE DI SOTTOFONDAZIONE - - CON CEMENTO: 200 Kg/mc</t>
  </si>
  <si>
    <t>B.03.031.c</t>
  </si>
  <si>
    <t>CALCESTRUZZO STRUTTURALE PER OPERE DI FONDAZIONE IN C.A. O C.A.P. - - CLASSE DI RESISTENZA C32/40 (RCK = 40 N/mmq)</t>
  </si>
  <si>
    <t>B.03.035.c</t>
  </si>
  <si>
    <t>CALCESTRUZZO STRUTTURALE PER OPERE IN ELEVAZIONE VERTICAL ...  O C.A.P. - - CLASSE DI RESISTENZA C32/40 (RCK = 40 N/mmq)</t>
  </si>
  <si>
    <t>B.03.035.d</t>
  </si>
  <si>
    <t>CALCESTRUZZO STRUTTURALE PER OPERE IN ELEVAZIONE VERTICAL ...  O C.A.P. - - CLASSE DI RESISTENZA C35/45 (RCK = 45 N/mmq)</t>
  </si>
  <si>
    <t>B.04.001</t>
  </si>
  <si>
    <t>CASSEFORME PIANE ORIZZONTALI O VERTICALI PER CONGLOMERATI CEMENTIZI</t>
  </si>
  <si>
    <t>B.04.016</t>
  </si>
  <si>
    <t>COPPELLA (DALLA) PREFABBRICATA O CASSAFORMA PER SOLETTE SU TRAVI VARATE</t>
  </si>
  <si>
    <t>B.04.018.b</t>
  </si>
  <si>
    <t>POSA IN OPERA (VARO) TRAVI COSTRUITE FUORI OPERA PER IMPALCATI - - PER TRAVI MAGGIORI DI ML 8,00 FINO A ML 15,00</t>
  </si>
  <si>
    <t>cad</t>
  </si>
  <si>
    <t>B.05.030</t>
  </si>
  <si>
    <t>ACCIAIO PER CALCESTRUZZO ARMATO B450C AD ADERENZA MIGLIORATA</t>
  </si>
  <si>
    <t>kg</t>
  </si>
  <si>
    <t>B.06.029.a</t>
  </si>
  <si>
    <t>RIVESTIMENTO MURI IN CLS - - MEDIANTE L'APPLICAZIONE DI P ... EUCITE, SCORZA DI TRAVERTINO DELLO SPESSORE DA CM 3 A CM 7</t>
  </si>
  <si>
    <t>B.06.081.a</t>
  </si>
  <si>
    <t>CAPPA IN ASFALTO SINTETICO - - DELLO SPESSORE FINITO DI MM 10</t>
  </si>
  <si>
    <t>B.06.085</t>
  </si>
  <si>
    <t>MANTO IMPERMEABILIZZANTE</t>
  </si>
  <si>
    <t>B.06.094</t>
  </si>
  <si>
    <t>IMPERMEABILIZZAZIONE DI OPERE IN CALCESTRUZZO DA RICOPRIRE CON CONGLOMERATO BITUMINOSO</t>
  </si>
  <si>
    <t>B.07.005.a</t>
  </si>
  <si>
    <t>APPARECCHIO DI APPOGGIO TIPO FISSO A DISCO ELASTOMERICO CONFINATO - - PER CARICHI DA 500 KN A 1500 KN</t>
  </si>
  <si>
    <t>kN</t>
  </si>
  <si>
    <t>B.07.005.b</t>
  </si>
  <si>
    <t>APPARECCHIO DI APPOGGIO TIPO FISSO A DISCO ELASTOMERICO CONFINATO - - PER CARICHI MAGGIORI DI 1500 KN E FINO A 2500 KN</t>
  </si>
  <si>
    <t>B.07.015.b</t>
  </si>
  <si>
    <t>MALTA REOPLASTICA E/O EPOSSIDICA - - MALTA DI RESINA EPOSSIDICA</t>
  </si>
  <si>
    <t>dm³</t>
  </si>
  <si>
    <t>B.08.002.1</t>
  </si>
  <si>
    <t>PANNELLI - PREFABBRICATI IN C.A. A FACCIAVISTA E CASSERATURA GETTI</t>
  </si>
  <si>
    <t>B.08.003.1.b</t>
  </si>
  <si>
    <t>TRAVI PREFABBRICATE IN C.A.P. - TRAVI A "T" O A "I" - - PER LUNGHEZZE DA 12,01 A 15,00 M</t>
  </si>
  <si>
    <t>B.08.003.3.e</t>
  </si>
  <si>
    <t>TRAVI PREFABBRICATE IN C.A.P. - TRAVI A "OMEGA" - - PER LUNGHEZZE DA 25,01 A 30,00 M</t>
  </si>
  <si>
    <t>C01.016.020.d</t>
  </si>
  <si>
    <t>Sottofondo per rilevati stradali, ossatura sede stradale  ... il lavoro finito a regola d'arte: ghiaia in sorte di fiume</t>
  </si>
  <si>
    <t>mc</t>
  </si>
  <si>
    <t>C01.022.025</t>
  </si>
  <si>
    <t>Trattamento superficiale del manto bituminoso ottenuto co ... nt'altro occorra per dare il lavoro finito a regola d'arte</t>
  </si>
  <si>
    <t>C04.109.005.b</t>
  </si>
  <si>
    <t>Piantine di specie arbustive ed arboree di età non superi ...  terreno adiacente alle radici e tutore: con pane di terra</t>
  </si>
  <si>
    <t>D.01.001.a</t>
  </si>
  <si>
    <t>FONDAZIONE STRADALE IN MISTO GRANULARE STABILIZZATO - - PER AREA NORD. AO, TO, GE, MI, VE, TS, BO</t>
  </si>
  <si>
    <t>D.01.005.a</t>
  </si>
  <si>
    <t>CONGLOMERATO BITUMINOSO PER STRATO DI BASE - - CON BITUME TAL QUALE</t>
  </si>
  <si>
    <t>D.01.017.a</t>
  </si>
  <si>
    <t>CONGLOMERATO BITUMINOSO PER STRATO DI COLLEGAMENTO (BINDER) - - CON BITUME TAL QUALE</t>
  </si>
  <si>
    <t>E.01.031.a</t>
  </si>
  <si>
    <t>TELI DI GEOTESSILE CON FUNZIONE DI SEPARAZIONE E FILTRAZI ... INFORZO NON STRUTTURALE - - RESISTENZA A TRAZIONE =25 kN/m</t>
  </si>
  <si>
    <t>E.05.001</t>
  </si>
  <si>
    <t>MANUFATTI IN GHISA</t>
  </si>
  <si>
    <t>E.05.015.d</t>
  </si>
  <si>
    <t>RECINZIONE - - IN RETE METALLICA ZINCATA E PLASTICATA A MAGLIA SEMPLICE H=METRI 1,50 SOSTEGNI H=METRI 2,20</t>
  </si>
  <si>
    <t>E.06.001</t>
  </si>
  <si>
    <t>FORMAZIONE DI SCOGLIERE PER ARGINI O FONDO DI ALVEI DI PIETRAME NATURALE</t>
  </si>
  <si>
    <t>E.08.005.17.05.04</t>
  </si>
  <si>
    <t>CONFERIMENTO A DISCARICA AUTORIZZATA E/O AD IMPIANTO DI R ... RRA E ROCCE, DIVERSE DA QUELLE DI CUI ALLA VOCE “17 05 03”</t>
  </si>
  <si>
    <t>t</t>
  </si>
  <si>
    <t>E.08.005.17.09.04</t>
  </si>
  <si>
    <t>CONFERIMENTO A DISCARICA AUTORIZZATA E/O AD IMPIANTO DI R ... A QUELLI DI CUI ALLE VOCI  17 09 01*, 17 09 02*, 17 09 03*</t>
  </si>
  <si>
    <t>F.004.055.a</t>
  </si>
  <si>
    <t>ABBATTIMENTO DI ALBERATURE DI QUALSIASI ESSENZA - DI DIAMETRO FINO A CM 30</t>
  </si>
  <si>
    <t>F.004.055.c</t>
  </si>
  <si>
    <t>ABBATTIMENTO DI ALBERATURE DI QUALSIASI ESSENZA - DI DIAMETRO COMPRESO TRA CM 46 E CM 80</t>
  </si>
  <si>
    <t>F.01.001.a</t>
  </si>
  <si>
    <t>TERRENO VEGETALE - - SU AREE A VERDE</t>
  </si>
  <si>
    <t>F.01.005</t>
  </si>
  <si>
    <t>SEMINA DI ERBE DA PRATO PERENNI IN MISCUGLIO PER RIVERDIMENTO E CONSOLIDAMENTO DELLE SCARPATE</t>
  </si>
  <si>
    <t>F.01.007</t>
  </si>
  <si>
    <t>SEMINAGIONE PER LA CREAZIONE DI ZONE A VERDE, AIUOLE SPARTITRAFFICO</t>
  </si>
  <si>
    <t>F.02.078.1.a</t>
  </si>
  <si>
    <t>PIANTE ERBACEE PERENNI - PER LA FORMAZIONE DI UNA BARRIERA VEGETALE NATURALE - - CON INCIDENZA DI N. 2 PIANTINE PER MQ</t>
  </si>
  <si>
    <t>F.02.078.1.c</t>
  </si>
  <si>
    <t>PIANTE ERBACEE PERENNI - PER LA FORMAZIONE DI UNA BARRIERA VEGETALE NATURALE - - CON INCIDENZA DI N. 4 PIANTINE PER MQ</t>
  </si>
  <si>
    <t>G.01.001.1.b</t>
  </si>
  <si>
    <t>SMONTAGGIO DI BARRIERA NON INCIDENTATA - BARRIERA RIUTILIZZABILE - - SU TERRA</t>
  </si>
  <si>
    <t>G.02.002.a</t>
  </si>
  <si>
    <t>BARRIERE DI SICUREZZA - CLASSE H1 - - BORDO LATERALE</t>
  </si>
  <si>
    <t>G.02.003.a</t>
  </si>
  <si>
    <t>BARRIERE DI SICUREZZA - CLASSE H2 - - BORDO LATERALE NASTRO E PALETTI O MURETTO</t>
  </si>
  <si>
    <t>G.02.003.d</t>
  </si>
  <si>
    <t>BARRIERE DI SICUREZZA - CLASSE H2 - - BORDO PONTE NASTRO E PALETTI</t>
  </si>
  <si>
    <t>G.03.018.a</t>
  </si>
  <si>
    <t>ASSORBITORI DI ENERGIA D'URTO PER OSTACOLO ISOLATO CLASSE 50 - - FORNITURA SISTEMA COMPLETO</t>
  </si>
  <si>
    <t>G.03.018.b</t>
  </si>
  <si>
    <t>ASSORBITORI DI ENERGIA D'URTO PER OSTACOLO ISOLATO CLASSE 50 - - POSA IN OPERA SISTEMA COMPLETO</t>
  </si>
  <si>
    <t>I.01.001.f</t>
  </si>
  <si>
    <t>TUBI DI CEMENTO - - DIAMETRO INTERNO DI CM 50</t>
  </si>
  <si>
    <t>I.01.001.h</t>
  </si>
  <si>
    <t>TUBI DI CEMENTO - - DIAMETRO INTERNO DI CM 80</t>
  </si>
  <si>
    <t>I.01.025.2.d</t>
  </si>
  <si>
    <t>TUBAZIONE IN POLIETILENE (AD) - - SN 8 KN/MQ - - DN DIAMETRO ESTERNO 315</t>
  </si>
  <si>
    <t>I.01.025.2.e</t>
  </si>
  <si>
    <t>TUBAZIONE IN POLIETILENE (AD) - - SN 8 KN/MQ - - DN DIAMETRO ESTERNO 400</t>
  </si>
  <si>
    <t>I.01.025.2.f</t>
  </si>
  <si>
    <t>TUBAZIONE IN POLIETILENE (AD) - - SN 8 KN/MQ - - DN DIAMETRO ESTERNO 500</t>
  </si>
  <si>
    <t>I.01.050.1.b</t>
  </si>
  <si>
    <t>TUBI FESSURATI IN POLIPROPILENE (PP) - SN 8 - - DN DA 200 A 249</t>
  </si>
  <si>
    <t>I.02.001.a</t>
  </si>
  <si>
    <t>FORNITURA E POSA IN OPERA DI CANALETTE COSTITUITE DA EMBRICI - - DI CM 50X50X20</t>
  </si>
  <si>
    <t>I.02.010</t>
  </si>
  <si>
    <t>FORNITURA E POSA IN OPERA DI ELEMENTI PREFABBRICATI IN CLS PER IL RACCORDO DELLE CANALETTE A VENTAGLIO</t>
  </si>
  <si>
    <t>I.02.025</t>
  </si>
  <si>
    <t>ELEMENTI PREFABBRICATI PER RIVESTIMENTO CUNETTE</t>
  </si>
  <si>
    <t>I.02.080.c</t>
  </si>
  <si>
    <t>FORNITURA E POSA IN OPERA DI POZZETTI PREFABBRICATI VIBRO ... I CLASSE C25/30 - - DIMENSIONI INTERNE 80X80 cm - h=100 cm</t>
  </si>
  <si>
    <t>I.03.001.e</t>
  </si>
  <si>
    <t>FORNITURA E POSA IN OPERA DI IMPIANTO PER TRATTAMENTO ACQ ... V. - CAPACITÀ DI TRATTAMENTO DELL'IMPIANTO PARI A Q=40 L/S</t>
  </si>
  <si>
    <t>I.03.001.f</t>
  </si>
  <si>
    <t>FORNITURA E POSA IN OPERA DI IMPIANTO PER TRATTAMENTO ACQ ... V. - CAPACITÀ DI TRATTAMENTO DELL'IMPIANTO PARI A Q=50 L/S</t>
  </si>
  <si>
    <t>NP.PD.01</t>
  </si>
  <si>
    <t>Sovrapprezzo per l'impiego di calce per stabilizzazione dei terreni a bassa polverosità tipo Uniroad Sp™</t>
  </si>
  <si>
    <t>m3</t>
  </si>
  <si>
    <t>NP.PD.02</t>
  </si>
  <si>
    <t>Sovrapprezzo per la preparazione del piano di posa di ulteriori 10cm</t>
  </si>
  <si>
    <t>m2</t>
  </si>
  <si>
    <t>NP.PD.03</t>
  </si>
  <si>
    <t>Sovrapprezzo alla voce B.02.040.a  per impiego di calcestruzzo C28/35</t>
  </si>
  <si>
    <t>NP.PD.04</t>
  </si>
  <si>
    <t>Voce a corpo per la realizzazione di segnaletica orizzontale e verticale</t>
  </si>
  <si>
    <t>P.01.002.b</t>
  </si>
  <si>
    <t>POZZETTO REALIZZATO IN CEMENTO - - DIM. INT. 40X40 CM ED ALTEZZA COMPRESA 35 ÷ 45 CM - CARRABILE</t>
  </si>
  <si>
    <t>P.01.002.d</t>
  </si>
  <si>
    <t>POZZETTO REALIZZATO IN CEMENTO - - DIM. INT. 60X60 CM ED ALTEZZA COMPRESA 55 ÷ 70 CM - CARRABILE</t>
  </si>
  <si>
    <t>P.01.011.1.b</t>
  </si>
  <si>
    <t>CHIUSINO PER POZZETTI - CLASSE B125 - IN GHISA SFEROIDALE - - PER POZZETTO 40X40 CM</t>
  </si>
  <si>
    <t>P.01.011.1.d</t>
  </si>
  <si>
    <t>CHIUSINO PER POZZETTI - CLASSE B125 - IN GHISA SFEROIDALE - - PER POZZETTO 60X60 CM</t>
  </si>
  <si>
    <t>P.01.030</t>
  </si>
  <si>
    <t>ESECUZIONE DI SCAVO A SEZIONE OBBLIGATA SU PERTINENZE STRADALI PER LA POSA DI TUBAZIONI IN PVC O CAVIDOTTI IN GENERE</t>
  </si>
  <si>
    <t>P.03.005.14</t>
  </si>
  <si>
    <t>CAVO ELETTRICO IN RAME A DOPPIO ISOLAMENTO - DI TIPO FG16R16 0.6/1 KV - FG16(O)R16 0.6/1 KV - - FORM X SEZ. 3 X 2,5 mmq</t>
  </si>
  <si>
    <t>P.03.005.32</t>
  </si>
  <si>
    <t>CAVO ELETTRICO IN RAME A DOPPIO ISOLAMENTO - DI TIPO FG16R16 0.6/1 KV - FG16(O)R16 0.6/1 KV - - FORM X SEZ. 1 X 10 mmq</t>
  </si>
  <si>
    <t>P.03.060.1.b</t>
  </si>
  <si>
    <t>DISPERSORE - A CROCE IN PROFILATO DI ACCIAIO ZINCATO A CALDO - - LUNGHEZZA 2,00 M</t>
  </si>
  <si>
    <t>P.05.010.2.e</t>
  </si>
  <si>
    <t>INTERRUTTORE AUTOMATICO MAGNETOTERMICO - BIPOLARE - - DA 10 A 32A, TENSIONE (V) 400/415, POTERE DI INTERRUZIONE 10KA</t>
  </si>
  <si>
    <t>P.05.010.4.i</t>
  </si>
  <si>
    <t>INTERRUTTORE AUTOMATICO MAGNETOTERMICO - QUADRIPOLARE - - DA 10 a 32A, TENSIONE (V) 230/400, POTERE DI INTERRUZIONE 10KA</t>
  </si>
  <si>
    <t>P.05.012.b</t>
  </si>
  <si>
    <t>INTERRUTTORE CREPUSCOLARE AVENTE SOGLIA LUMINOSA REGOLABILE - - DA 2 A 200 LUX</t>
  </si>
  <si>
    <t>P.05.020.1.e</t>
  </si>
  <si>
    <t>BLOCCO DIFFERENZIALE - TIPO 1P + N - - CLASSE A, TENSIONE (V) 230, CORRENTE NOMINALE SINO A 25 A, ID: 30mA, ISTANTANEI</t>
  </si>
  <si>
    <t>P.05.020.2.e</t>
  </si>
  <si>
    <t>BLOCCO DIFFERENZIALE - TIPO 3P + N - - CLASSE A, TENSIONE ... /400, CORRENTE NOMINALE SINO A 40 A, ID: 300mA, ISTANTANEI</t>
  </si>
  <si>
    <t>P.05.030.c</t>
  </si>
  <si>
    <t>MORSETTERIA - - MORSETTERIA 125 A - 14 FORI</t>
  </si>
  <si>
    <t>P.05.035.a</t>
  </si>
  <si>
    <t>CONTATTORE 4 POLI - - CORRENTE NOMINALE D'IMPIEGO IN AC1: 25 A</t>
  </si>
  <si>
    <t>P.05.050</t>
  </si>
  <si>
    <t>SPIA DI SEGNALAZIONE TENSIONE TRIFASE A LED</t>
  </si>
  <si>
    <t>P.05.060</t>
  </si>
  <si>
    <t>GRUPPO SPD PER LA PROTEZIONE DA FULMINAZIONI DIRETTE E INDIRETTE</t>
  </si>
  <si>
    <t>P.05.065</t>
  </si>
  <si>
    <t>ARMADIO STRADALE IN SMC (VETRORESINA)</t>
  </si>
  <si>
    <t>P.06.005.1.a</t>
  </si>
  <si>
    <t>SBRACCIO IN ACCIAIO LAMINATO E ZINCATO SU PALO PER ILLUMINAZIONE PUBBLICA - ALTEZZA M 1,00 - - LUNGHEZZA M 1,50</t>
  </si>
  <si>
    <t>P.06.010.2.g</t>
  </si>
  <si>
    <t>PALO DI LAMIERA IN ACCIAIO S235 - TRONCOCONICO DIRITTO A  ... ZA FUORI TERRA 8,00 M, DIAMETRO BASE 148 MM, SPESSORE 4 MM</t>
  </si>
  <si>
    <t>P.06.012</t>
  </si>
  <si>
    <t>ETICHETTA METALLICA E FLESSIBILE</t>
  </si>
  <si>
    <t>P.06.015.e</t>
  </si>
  <si>
    <t>PLINTI PER PALI DI ILLUMINAZIONE - - VOLUME ESTERNO (VUOTO PER PIENO) OLTRE 0,940 MC FINO A 1,200 MC</t>
  </si>
  <si>
    <t>P.06.018.1.b</t>
  </si>
  <si>
    <t>APPARECCHIO DI ILLUMINAZIONE ORDINARIO A LED PER ESTERNO  ... ITURA - - FLUSSO LUMINOSO OLTRE 5.000 E FINO A 9.000 LUMEN</t>
  </si>
  <si>
    <t>P.06.018.2</t>
  </si>
  <si>
    <t>APPARECCHIO DI ILLUMINAZIONE A LED PER ESTERNO - POSA IN OPERA</t>
  </si>
  <si>
    <t>P.06.025.2.a</t>
  </si>
  <si>
    <t>SISTEMA DI CONTROLLO ILLUMINAZIONE A LED - CENTRALE DI REGOLAZIONE FLUSSO LUMINOSO AD ONDE CONVOGLIATE - - FORNITURA</t>
  </si>
  <si>
    <t>P.06.025.2.b</t>
  </si>
  <si>
    <t>SISTEMA DI CONTROLLO ILLUMINAZIONE A LED - CENTRALE DI REGOLAZIONE FLUSSO LUMINOSO AD ONDE CONVOGLIATE - - POSA IN OPERA</t>
  </si>
  <si>
    <t>P.07.010.f</t>
  </si>
  <si>
    <t>TUBO IN POLIETILENE A DOPPIA PARETE - - DIAMETRO 110 MM</t>
  </si>
  <si>
    <t>P.20.015</t>
  </si>
  <si>
    <t>RIMOZIONE DI PALI IN ACCIAIO</t>
  </si>
  <si>
    <t>P.20.016</t>
  </si>
  <si>
    <t>RIMOZIONE DI ARMATURA COMPRESI GLI ACCESSORI ELETTRICI</t>
  </si>
  <si>
    <t>SIC.SPCL</t>
  </si>
  <si>
    <t>Costi della sicurezza dei soli apprestamenti, espressamente previsti dal PSC denominati "Costi Speciali"</t>
  </si>
  <si>
    <t>PD BASE CORRETTA 2023</t>
  </si>
  <si>
    <t>PD BASE CORRETTA 2025</t>
  </si>
  <si>
    <t>SOVRAPREZZO PER TRASPORTO A DEPOSITO E/O DA CAVA DI PRESTITO OLTRE 5 KM</t>
  </si>
  <si>
    <t>mc x km</t>
  </si>
  <si>
    <t>FORNITURA MATERIALI PER RILEVATI DA CAVE CON DISTANZA FINO A 5 KM - - AREA NORD. AO, TO, GE, MI, VE, TS, BO.</t>
  </si>
  <si>
    <t>PALI GRANDE DIAMETRO ESEGUITI CON USO DI FANGHI BENTONITICI - - DIAMETRI MM 800</t>
  </si>
  <si>
    <t>ml</t>
  </si>
  <si>
    <t>CALCESTRUZZI STRUTTURALI PER OPERE DI FONDAZIONE IN C.A. O C.A.P. - - CLASSE DI RESISTENZA C32/40 (RCK = 40 N/mmq)</t>
  </si>
  <si>
    <t>CALCESTRUZZI STRUTTURALI PER OPERE IN ELEVAZIONE VERTICAL ...  O C.A.P. - - CLASSE DI RESISTENZA C32/40 (RCK = 40 N/mmq)</t>
  </si>
  <si>
    <t>CALCESTRUZZI STRUTTURALI PER OPERE IN ELEVAZIONE VERTICAL ...  O C.A.P. - - CLASSE DI RESISTENZA C35/45 (RCK = 45 N/mmq)</t>
  </si>
  <si>
    <t>ACCIAIO IN BARRE TONDE B450C BARRE AD ADERENZA MIGLIORATA</t>
  </si>
  <si>
    <t>RIVESTIMENTO MURI IN CLS - - MEDIANTE L'APPLICAZIONE DI P ... SMALTO, SCORZA DI TRAVERTINO DELLO SPESSORE DA CM 3 A CM 7</t>
  </si>
  <si>
    <t>B.06.094.b</t>
  </si>
  <si>
    <t>IMPERMEABILIZZAZIONE A SPRUZZO DI OPERE IN CALCESTRUZZO - - PER ZONE NON RICOPERTE DA CONGLOMERATO BITUMINOSO</t>
  </si>
  <si>
    <t>FORNITURA E STESA DI TELI DI GEOTESSILE CON FUNZIONE DI S ... RESISTENZA A TRAZIONE(*) UNI EN ISO 10319 (kN/m)&gt;25 (kN/m)</t>
  </si>
  <si>
    <t>PIANTUMAZIONE - PIANTE ERBACEE PERENNI - FORMAZIONE DI UN ... EGETALE NATURALE - - CON INCIDENZA DI N. 2 PIANTINE PER MQ</t>
  </si>
  <si>
    <t>PIANTUMAZIONE - PIANTE ERBACEE PERENNI - FORMAZIONE DI UN ... EGETALE NATURALE - - CON INCIDENZA DI N. 4 PIANTINE PER MQ</t>
  </si>
  <si>
    <t>MANUTENZIONE BARRIERE STRADALI DI SICUREZZA ESISTENTI - S ... ERA NON INCIDENTATA - BARRIERA RIUTILIZZABILE - - SU TERRA</t>
  </si>
  <si>
    <t>CAVO ELETTRICO IN RAME A DOPPIO ISOLAMENTO - DI TIPO FG16R16 0.6/1 KV - FG16OR16 0.6/1 KV - - FORM X SEZ. 3 X 2,5 mmq</t>
  </si>
  <si>
    <t>CAVO ELETTRICO IN RAME A DOPPIO ISOLAMENTO - DI TIPO FG16R16 0.6/1 KV - FG16OR16 0.6/1 KV - - FORM X SEZ. 1 X 10 mmq</t>
  </si>
  <si>
    <t>APPARECCHIO DI ILLUMINAZIONE A LED PER ESTERNO - FORNITURA - - FLUSSO LUMINOSO DA 4.001 A 11.000 LUMEN</t>
  </si>
  <si>
    <t>DELTA 2025 / 2023</t>
  </si>
  <si>
    <t>Lavori + Sicurezza</t>
  </si>
  <si>
    <t>L+S</t>
  </si>
  <si>
    <t>PE 2025_AGG 23</t>
  </si>
  <si>
    <t>          Segnaletica stradale orizzontale</t>
  </si>
  <si>
    <t>C:015.008.008 </t>
  </si>
  <si>
    <t>          Segnaletica stradale verticale</t>
  </si>
  <si>
    <t>C:016.011.012 </t>
  </si>
  <si>
    <t>C:016.011.013 </t>
  </si>
  <si>
    <t>C:016.011.030 </t>
  </si>
  <si>
    <t>C:016.011.050 </t>
  </si>
  <si>
    <t>C:016.012.012 </t>
  </si>
  <si>
    <t>C:016.014.053 </t>
  </si>
  <si>
    <t>C:016.015.053 </t>
  </si>
  <si>
    <t>C:017.020.052 </t>
  </si>
  <si>
    <t>C:017.020.063 </t>
  </si>
  <si>
    <t>C:017.021.052 </t>
  </si>
  <si>
    <t>C:017.021.063 </t>
  </si>
  <si>
    <t>C:017.029 </t>
  </si>
  <si>
    <t>C:017.029.003 </t>
  </si>
  <si>
    <t>C:017.029.004 </t>
  </si>
  <si>
    <t>C:017.029.010 </t>
  </si>
  <si>
    <t>C:017.029.015 </t>
  </si>
  <si>
    <t>C:018.034 </t>
  </si>
  <si>
    <t>C:018.034.015 </t>
  </si>
  <si>
    <t>C:018.034.016 </t>
  </si>
  <si>
    <t>C:018.035.000 </t>
  </si>
  <si>
    <t>          &lt;nessuna&gt;</t>
  </si>
  <si>
    <t>C:018.035.018 </t>
  </si>
  <si>
    <t>C:018.036.003 </t>
  </si>
  <si>
    <t>C:018.036.015 </t>
  </si>
  <si>
    <t>C:018.036.016 </t>
  </si>
  <si>
    <t>C:018.038.017 </t>
  </si>
  <si>
    <t>C:019.041 </t>
  </si>
  <si>
    <t>C:019.041.031 </t>
  </si>
  <si>
    <t>C:019.042.000 </t>
  </si>
  <si>
    <t>C:020.004 </t>
  </si>
  <si>
    <t>     ROTATORIA 2 (VIA ANNA FRANK)</t>
  </si>
  <si>
    <t>C:020.004.021 </t>
  </si>
  <si>
    <t>C:020.004.022 </t>
  </si>
  <si>
    <t>C:022.046 </t>
  </si>
  <si>
    <t>C:022.046.030 </t>
  </si>
  <si>
    <t>C:025 </t>
  </si>
  <si>
    <t>LOTTO 2 - OPERE DI MITIGAZIONE ACUSTICA</t>
  </si>
  <si>
    <t>C:025.051 </t>
  </si>
  <si>
    <t>     MITIGAZIONI ACUSTICHE</t>
  </si>
  <si>
    <t>C:025.051.002 </t>
  </si>
  <si>
    <t>C:025.051.004 </t>
  </si>
  <si>
    <t>C:026 </t>
  </si>
  <si>
    <t>LOTTO 2 - OPERE DI MITIGAZIONE ACUSTICA (STRALCIO 2)</t>
  </si>
  <si>
    <t>C:026.051 </t>
  </si>
  <si>
    <t>C:026.051.073 </t>
  </si>
  <si>
    <t>          Barriere antirumore</t>
  </si>
  <si>
    <t>C:027 </t>
  </si>
  <si>
    <t>LOTTO 2 - OPERE DI PRESIDIO IDRAULICO</t>
  </si>
  <si>
    <t>C:027.037 </t>
  </si>
  <si>
    <t>C:027.037.003 </t>
  </si>
  <si>
    <t>C:027.050 </t>
  </si>
  <si>
    <t>     INTERVENTI DI ADEGUAMENTO DRENAGGIO SOTTOPASSO</t>
  </si>
  <si>
    <t>C:027.050.001 </t>
  </si>
  <si>
    <t>C:027.050.003 </t>
  </si>
  <si>
    <t>C:027.050.004 </t>
  </si>
  <si>
    <t>C:027.050.005 </t>
  </si>
  <si>
    <t>C:027.050.010 </t>
  </si>
  <si>
    <t>C:027.050.015 </t>
  </si>
  <si>
    <t>C:027.050.016 </t>
  </si>
  <si>
    <t>C:027.053 </t>
  </si>
  <si>
    <t>     OPERE DI PRESIDIO IDRAULICO AD OVEST DELLA FERROVIA LATO OVEST</t>
  </si>
  <si>
    <t>C:027.053.002 </t>
  </si>
  <si>
    <t>C:027.053.004 </t>
  </si>
  <si>
    <t>C:027.054 </t>
  </si>
  <si>
    <t>     OPERE DI PRESIDIO IDRAULICO AD OVEST DELLA FERROVIA LATO EST</t>
  </si>
  <si>
    <t>C:027.054.002 </t>
  </si>
  <si>
    <t>C:027.054.004 </t>
  </si>
  <si>
    <t>C:028 </t>
  </si>
  <si>
    <t>LOTTO 2 - OPERE DI PRESIDIO IDRAULICO (STRALCIO 2)</t>
  </si>
  <si>
    <t>C:028.037 </t>
  </si>
  <si>
    <t>C:028.037.003 </t>
  </si>
  <si>
    <t>C:028.050 </t>
  </si>
  <si>
    <t>C:028.050.001 </t>
  </si>
  <si>
    <t>C:028.050.004 </t>
  </si>
  <si>
    <t>C:028.050.005 </t>
  </si>
  <si>
    <t>C:028.050.010 </t>
  </si>
  <si>
    <t>C:028.050.015 </t>
  </si>
  <si>
    <t>C:028.050.016 </t>
  </si>
  <si>
    <t>C:028.055 </t>
  </si>
  <si>
    <t>     OPERE DI PRESIDIO IDRAULICO AD EST DELLA FERROVIA</t>
  </si>
  <si>
    <t>C:028.055.001 </t>
  </si>
  <si>
    <t>C:028.055.002 </t>
  </si>
  <si>
    <t>C:028.055.004 </t>
  </si>
  <si>
    <t>DELTA PE / PD</t>
  </si>
  <si>
    <t>Manodopera</t>
  </si>
  <si>
    <t>Materiali</t>
  </si>
  <si>
    <t>Attrezzature</t>
  </si>
  <si>
    <t>Sicurezza</t>
  </si>
  <si>
    <t>S:024 </t>
  </si>
  <si>
    <t>LOTTO 2 - ONERI DELLA SICUREZZA</t>
  </si>
  <si>
    <t>S:024.049 </t>
  </si>
  <si>
    <t>S:010.049 </t>
  </si>
  <si>
    <t>S:010.049.068 </t>
  </si>
  <si>
    <t>X</t>
  </si>
  <si>
    <t>PE 2025</t>
  </si>
  <si>
    <t>O</t>
  </si>
  <si>
    <t>C:017.029.016 </t>
  </si>
  <si>
    <t>C:018.037.010 </t>
  </si>
  <si>
    <t>C:018.037.015 </t>
  </si>
  <si>
    <t>C:028.055.015 </t>
  </si>
  <si>
    <t>C:028.055.016 </t>
  </si>
  <si>
    <t>STRALCIO 2</t>
  </si>
  <si>
    <t>STRALCIO 1</t>
  </si>
  <si>
    <t>STRALCIO 2 - LAVORI</t>
  </si>
  <si>
    <t>STRALCIO 2 - SICUREZZA</t>
  </si>
  <si>
    <t>STRALCI</t>
  </si>
  <si>
    <t>EXTRA</t>
  </si>
  <si>
    <t>NOTE</t>
  </si>
  <si>
    <t>MODELLAZIONE ESECUTIVA CORPO STRADALE</t>
  </si>
  <si>
    <t>OTTIMIZZAZIONE ESECUTIVA OPERE D'ARTE PRINCIPALI</t>
  </si>
  <si>
    <t>RICHIESTE MODIFICA PAUR</t>
  </si>
  <si>
    <t>MODELLAZIONE GEOMETRICA ESECUTIVA E IMPERMEABILIZZAZIONI</t>
  </si>
  <si>
    <t>MODELLAZIONE GEOMETRICA ESECUTIVA, RICHIESTA MODIFICA ANAS E IMPERMEABILIZZAZIONI</t>
  </si>
  <si>
    <t>RIDUZIONI PER TENERE CONTO DEI PERCORSI/CORSELLI. AGGIUNTA SHELTER</t>
  </si>
  <si>
    <t>RICOMPUTAZIONE ESECUTIVA</t>
  </si>
  <si>
    <t>OPERE EXTRA</t>
  </si>
  <si>
    <t>SEMPLIFICAZIONE STRUTTURA</t>
  </si>
  <si>
    <t>OTTIMIZZAZIONE BILANCIO TERRE</t>
  </si>
  <si>
    <t>I FOSSI PRINCIPALI SONO STATI SPOSTATI SOTTO "OPERE DI PRESIDIO"</t>
  </si>
  <si>
    <t>RICHIESTE MODIFICA PAUR E AGGIUNTA DI UN TOMBINO</t>
  </si>
  <si>
    <t>AGG PREZZI</t>
  </si>
  <si>
    <t>PD BASE 2023</t>
  </si>
  <si>
    <t>PD BASE AGG. 2025</t>
  </si>
  <si>
    <t>IMPERMEABILIZZAZIONI</t>
  </si>
  <si>
    <t>INCREMENTO INTENSITA' DI PIOGGIA DI PROGETTO</t>
  </si>
  <si>
    <t>COMPUTAZIONE DI DETTAGLIO SEGNALI</t>
  </si>
  <si>
    <t>DELTA</t>
  </si>
  <si>
    <t>C:028.055.003</t>
  </si>
  <si>
    <t>C:017.029.002 </t>
  </si>
  <si>
    <t>C:018.035.002 </t>
  </si>
  <si>
    <t>C:018.035.003 </t>
  </si>
  <si>
    <t>C:018.035.004 </t>
  </si>
  <si>
    <t>C:018.036.002 </t>
  </si>
  <si>
    <t>C:028.055.003 </t>
  </si>
  <si>
    <t>C:028.055.010 </t>
  </si>
  <si>
    <t>C:030 </t>
  </si>
  <si>
    <t>LOTTO 2 - OPERE DI PRESISIO IDRAULICO (STRALCIO CONSORZIO DI BONIFICA)</t>
  </si>
  <si>
    <t>C:030.055 </t>
  </si>
  <si>
    <t>C:030.055.010 </t>
  </si>
  <si>
    <t>C:030.055.015 </t>
  </si>
  <si>
    <t>C:030.055.016 </t>
  </si>
  <si>
    <t>V.02</t>
  </si>
  <si>
    <t>S.03</t>
  </si>
  <si>
    <t>D.04</t>
  </si>
  <si>
    <t>IA.03</t>
  </si>
  <si>
    <t>D.02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</si>
</sst>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-* #,##0\ [$€-410]_-;\-* #,##0\ [$€-410]_-;_-* &quot;-&quot;??\ [$€-410]_-;_-@_-"/>
    <numFmt numFmtId="166" formatCode="_-* #,##0.00\ [$€-410]_-;\-* #,##0.00\ [$€-410]_-;_-* &quot;-&quot;??\ [$€-410]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Tahoma"/>
    </font>
    <font>
      <sz val="8"/>
      <color rgb="FF0053A6"/>
      <name val="Tahoma"/>
    </font>
    <font>
      <sz val="8"/>
      <color rgb="FF000000"/>
      <name val="Tahoma"/>
      <family val="2"/>
    </font>
    <font>
      <sz val="8"/>
      <color rgb="FF0053A6"/>
      <name val="Tahoma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F0F0F0"/>
        <bgColor indexed="8"/>
      </patternFill>
    </fill>
    <fill>
      <patternFill patternType="solid">
        <fgColor rgb="FFF3F3F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0" fontId="5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</cellStyleXfs>
  <cellXfs count="55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6" fillId="3" borderId="1" xfId="1" applyNumberFormat="1" applyFont="1" applyFill="1" applyBorder="1" applyAlignment="1" applyProtection="1">
      <alignment horizontal="center" vertical="top" wrapText="1"/>
    </xf>
    <xf numFmtId="0" fontId="5" fillId="2" borderId="0" xfId="1" applyNumberFormat="1" applyFont="1" applyFill="1" applyBorder="1" applyAlignment="1" applyProtection="1">
      <alignment horizontal="left" vertical="top" wrapText="1"/>
    </xf>
    <xf numFmtId="0" fontId="5" fillId="2" borderId="2" xfId="1" applyNumberFormat="1" applyFont="1" applyFill="1" applyBorder="1" applyAlignment="1" applyProtection="1">
      <alignment horizontal="right" vertical="top" wrapText="1"/>
    </xf>
    <xf numFmtId="0" fontId="5" fillId="2" borderId="2" xfId="1" applyNumberFormat="1" applyFont="1" applyFill="1" applyBorder="1" applyAlignment="1" applyProtection="1">
      <alignment horizontal="left" vertical="top" wrapText="1"/>
    </xf>
    <xf numFmtId="164" fontId="5" fillId="2" borderId="2" xfId="1" applyNumberFormat="1" applyFont="1" applyFill="1" applyBorder="1" applyAlignment="1" applyProtection="1">
      <alignment horizontal="right" vertical="top" wrapText="1"/>
    </xf>
    <xf numFmtId="4" fontId="5" fillId="2" borderId="2" xfId="1" applyNumberFormat="1" applyFont="1" applyFill="1" applyBorder="1" applyAlignment="1" applyProtection="1">
      <alignment horizontal="right" vertical="top" wrapText="1"/>
    </xf>
    <xf numFmtId="0" fontId="5" fillId="4" borderId="3" xfId="1" applyNumberFormat="1" applyFont="1" applyFill="1" applyBorder="1" applyAlignment="1" applyProtection="1">
      <alignment horizontal="left" vertical="top" wrapText="1"/>
    </xf>
    <xf numFmtId="0" fontId="5" fillId="4" borderId="4" xfId="1" applyNumberFormat="1" applyFont="1" applyFill="1" applyBorder="1" applyAlignment="1" applyProtection="1">
      <alignment horizontal="left" vertical="top" wrapText="1"/>
    </xf>
    <xf numFmtId="4" fontId="5" fillId="4" borderId="1" xfId="1" applyNumberFormat="1" applyFont="1" applyFill="1" applyBorder="1" applyAlignment="1" applyProtection="1">
      <alignment horizontal="right" vertical="top" wrapText="1"/>
    </xf>
    <xf numFmtId="0" fontId="1" fillId="0" borderId="0" xfId="0" applyFont="1"/>
    <xf numFmtId="0" fontId="8" fillId="3" borderId="1" xfId="2" applyNumberFormat="1" applyFont="1" applyFill="1" applyBorder="1" applyAlignment="1" applyProtection="1">
      <alignment horizontal="center" vertical="top" wrapText="1"/>
    </xf>
    <xf numFmtId="0" fontId="7" fillId="2" borderId="0" xfId="2" applyNumberFormat="1" applyFont="1" applyFill="1" applyBorder="1" applyAlignment="1" applyProtection="1">
      <alignment horizontal="left" vertical="top" wrapText="1"/>
    </xf>
    <xf numFmtId="0" fontId="7" fillId="2" borderId="2" xfId="2" applyNumberFormat="1" applyFont="1" applyFill="1" applyBorder="1" applyAlignment="1" applyProtection="1">
      <alignment horizontal="right" vertical="top" wrapText="1"/>
    </xf>
    <xf numFmtId="0" fontId="7" fillId="2" borderId="2" xfId="2" applyNumberFormat="1" applyFont="1" applyFill="1" applyBorder="1" applyAlignment="1" applyProtection="1">
      <alignment horizontal="left" vertical="top" wrapText="1"/>
    </xf>
    <xf numFmtId="164" fontId="7" fillId="2" borderId="2" xfId="2" applyNumberFormat="1" applyFont="1" applyFill="1" applyBorder="1" applyAlignment="1" applyProtection="1">
      <alignment horizontal="right" vertical="top" wrapText="1"/>
    </xf>
    <xf numFmtId="4" fontId="7" fillId="2" borderId="2" xfId="2" applyNumberFormat="1" applyFont="1" applyFill="1" applyBorder="1" applyAlignment="1" applyProtection="1">
      <alignment horizontal="right" vertical="top" wrapText="1"/>
    </xf>
    <xf numFmtId="0" fontId="7" fillId="4" borderId="3" xfId="2" applyNumberFormat="1" applyFont="1" applyFill="1" applyBorder="1" applyAlignment="1" applyProtection="1">
      <alignment horizontal="left" vertical="top" wrapText="1"/>
    </xf>
    <xf numFmtId="0" fontId="7" fillId="4" borderId="4" xfId="2" applyNumberFormat="1" applyFont="1" applyFill="1" applyBorder="1" applyAlignment="1" applyProtection="1">
      <alignment horizontal="left" vertical="top" wrapText="1"/>
    </xf>
    <xf numFmtId="4" fontId="7" fillId="4" borderId="1" xfId="2" applyNumberFormat="1" applyFont="1" applyFill="1" applyBorder="1" applyAlignment="1" applyProtection="1">
      <alignment horizontal="right" vertical="top" wrapText="1"/>
    </xf>
    <xf numFmtId="4" fontId="4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3" fillId="5" borderId="0" xfId="0" applyNumberFormat="1" applyFont="1" applyFill="1"/>
    <xf numFmtId="0" fontId="10" fillId="0" borderId="0" xfId="0" applyFont="1"/>
    <xf numFmtId="165" fontId="0" fillId="0" borderId="0" xfId="0" applyNumberFormat="1"/>
    <xf numFmtId="165" fontId="10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4" fillId="6" borderId="0" xfId="0" applyFont="1" applyFill="1"/>
    <xf numFmtId="165" fontId="1" fillId="6" borderId="0" xfId="0" applyNumberFormat="1" applyFont="1" applyFill="1"/>
    <xf numFmtId="0" fontId="1" fillId="6" borderId="0" xfId="0" applyFont="1" applyFill="1"/>
    <xf numFmtId="0" fontId="3" fillId="6" borderId="0" xfId="0" applyFont="1" applyFill="1"/>
    <xf numFmtId="165" fontId="0" fillId="6" borderId="0" xfId="0" applyNumberFormat="1" applyFill="1"/>
    <xf numFmtId="0" fontId="0" fillId="6" borderId="0" xfId="0" applyFill="1"/>
    <xf numFmtId="0" fontId="11" fillId="0" borderId="0" xfId="0" applyFont="1"/>
    <xf numFmtId="0" fontId="1" fillId="7" borderId="0" xfId="0" applyFont="1" applyFill="1"/>
    <xf numFmtId="0" fontId="4" fillId="7" borderId="0" xfId="0" applyFont="1" applyFill="1"/>
    <xf numFmtId="165" fontId="1" fillId="7" borderId="0" xfId="0" applyNumberFormat="1" applyFont="1" applyFill="1"/>
    <xf numFmtId="165" fontId="13" fillId="7" borderId="0" xfId="0" applyNumberFormat="1" applyFont="1" applyFill="1"/>
    <xf numFmtId="165" fontId="12" fillId="0" borderId="0" xfId="0" applyNumberFormat="1" applyFont="1"/>
    <xf numFmtId="165" fontId="10" fillId="5" borderId="0" xfId="0" applyNumberFormat="1" applyFont="1" applyFill="1"/>
    <xf numFmtId="0" fontId="14" fillId="0" borderId="0" xfId="0" applyFont="1"/>
    <xf numFmtId="165" fontId="14" fillId="0" borderId="0" xfId="0" applyNumberFormat="1" applyFont="1"/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165" fontId="16" fillId="0" borderId="0" xfId="0" applyNumberFormat="1" applyFont="1"/>
    <xf numFmtId="166" fontId="0" fillId="0" borderId="0" xfId="0" applyNumberFormat="1"/>
  </cellXfs>
  <cellStyles count="3">
    <cellStyle name="Normale" xfId="0" builtinId="0"/>
    <cellStyle name="Normale 2" xfId="1" xr:uid="{AD965852-7653-4BAC-A5FD-9AD69B13AB4C}"/>
    <cellStyle name="Normale 2 2" xfId="2" xr:uid="{D9F3630D-4A7A-4B49-9CEC-1A506B491A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6E4A-2016-4326-A073-22406E8F6BFF}">
  <dimension ref="A2:T202"/>
  <sheetViews>
    <sheetView tabSelected="1" zoomScale="85" zoomScaleNormal="85" workbookViewId="0">
      <selection activeCell="E24" sqref="E24"/>
    </sheetView>
  </sheetViews>
  <sheetFormatPr defaultRowHeight="14.6" outlineLevelCol="1" x14ac:dyDescent="0.4"/>
  <cols>
    <col min="2" max="2" width="18.53515625" customWidth="1"/>
    <col min="3" max="3" width="63.84375" customWidth="1"/>
    <col min="4" max="4" width="24.15234375" style="31" customWidth="1"/>
    <col min="5" max="5" width="22.69140625" customWidth="1"/>
    <col min="6" max="6" width="13.3046875" customWidth="1"/>
    <col min="7" max="7" width="9.15234375" customWidth="1" outlineLevel="1"/>
    <col min="8" max="8" width="14" customWidth="1" outlineLevel="1"/>
    <col min="9" max="10" width="12.53515625" style="31" customWidth="1" outlineLevel="1"/>
    <col min="11" max="11" width="12.84375" customWidth="1" outlineLevel="1"/>
    <col min="12" max="12" width="9.15234375" customWidth="1" outlineLevel="1"/>
    <col min="13" max="13" width="10.53515625" customWidth="1" outlineLevel="1"/>
    <col min="14" max="14" width="12.3828125" customWidth="1" outlineLevel="1"/>
    <col min="16" max="17" width="14" bestFit="1" customWidth="1"/>
    <col min="18" max="18" width="14" customWidth="1"/>
    <col min="19" max="19" width="10.69140625" bestFit="1" customWidth="1"/>
    <col min="20" max="20" width="12.4609375" bestFit="1" customWidth="1"/>
  </cols>
  <sheetData>
    <row r="2" spans="1:20" x14ac:dyDescent="0.4">
      <c r="D2" s="33" t="s">
        <v>571</v>
      </c>
      <c r="E2" s="16" t="s">
        <v>572</v>
      </c>
      <c r="H2" s="16" t="s">
        <v>544</v>
      </c>
      <c r="J2" s="16"/>
      <c r="K2" s="16" t="s">
        <v>552</v>
      </c>
    </row>
    <row r="3" spans="1:20" x14ac:dyDescent="0.4">
      <c r="K3" s="32">
        <f>H6-K6</f>
        <v>4095058.29</v>
      </c>
      <c r="P3" s="54">
        <f>P5-P4</f>
        <v>3909736.33</v>
      </c>
      <c r="Q3" s="54">
        <v>3877292.9226666661</v>
      </c>
      <c r="R3" s="54">
        <f>R5-R4</f>
        <v>4534390.07</v>
      </c>
      <c r="T3" s="54">
        <f>P3-Q3</f>
        <v>32443.407333333977</v>
      </c>
    </row>
    <row r="4" spans="1:20" x14ac:dyDescent="0.4">
      <c r="P4" s="54">
        <v>185321.96</v>
      </c>
      <c r="Q4" s="54">
        <v>185321.96</v>
      </c>
      <c r="R4" s="54">
        <v>185321.96</v>
      </c>
    </row>
    <row r="5" spans="1:20" x14ac:dyDescent="0.4">
      <c r="A5" s="16" t="s">
        <v>543</v>
      </c>
      <c r="B5" s="16" t="s">
        <v>0</v>
      </c>
      <c r="C5" s="16" t="s">
        <v>1</v>
      </c>
      <c r="D5" s="33" t="s">
        <v>3</v>
      </c>
      <c r="E5" s="16" t="s">
        <v>3</v>
      </c>
      <c r="F5" s="16" t="s">
        <v>570</v>
      </c>
      <c r="G5" s="16"/>
      <c r="H5" s="16" t="s">
        <v>3</v>
      </c>
      <c r="I5" s="33" t="s">
        <v>576</v>
      </c>
      <c r="J5" s="33" t="s">
        <v>556</v>
      </c>
      <c r="K5" s="16" t="s">
        <v>551</v>
      </c>
      <c r="P5" s="31">
        <f>K3</f>
        <v>4095058.29</v>
      </c>
      <c r="Q5" s="54">
        <v>4062614.8826666661</v>
      </c>
      <c r="R5" s="54">
        <v>4719712.03</v>
      </c>
      <c r="S5" s="31"/>
    </row>
    <row r="6" spans="1:20" s="30" customFormat="1" x14ac:dyDescent="0.4">
      <c r="A6" s="30" t="s">
        <v>543</v>
      </c>
      <c r="B6" s="30" t="s">
        <v>445</v>
      </c>
      <c r="C6" s="30" t="s">
        <v>444</v>
      </c>
      <c r="D6" s="32">
        <f>D7+D185</f>
        <v>3557910.2199999997</v>
      </c>
      <c r="E6" s="32">
        <f>E7+E185</f>
        <v>3811480.27</v>
      </c>
      <c r="F6" s="47">
        <f>E6-D6</f>
        <v>253570.05000000028</v>
      </c>
      <c r="H6" s="32">
        <f>H7+H185</f>
        <v>4719712.03</v>
      </c>
      <c r="I6" s="32">
        <f>H6-E6</f>
        <v>908231.76000000024</v>
      </c>
      <c r="J6" s="47">
        <f>J190</f>
        <v>637342.17999999993</v>
      </c>
      <c r="K6" s="32">
        <f>K190</f>
        <v>624653.74</v>
      </c>
      <c r="N6" s="32">
        <f>E6-D6</f>
        <v>253570.05000000028</v>
      </c>
    </row>
    <row r="7" spans="1:20" x14ac:dyDescent="0.4">
      <c r="A7" t="s">
        <v>543</v>
      </c>
      <c r="B7" s="1" t="s">
        <v>5</v>
      </c>
      <c r="C7" s="1" t="s">
        <v>6</v>
      </c>
      <c r="D7" s="31">
        <f>IFERROR(VLOOKUP(B7,'RIEPILOGO_PD 2023'!$A$6:$C$119,3,FALSE),0)</f>
        <v>3388485.92</v>
      </c>
      <c r="E7" s="31">
        <f>IFERROR(VLOOKUP(B7,'RIEPILOGO_PD 2025'!$A$6:$C$119,3,FALSE),0)</f>
        <v>3625113.54</v>
      </c>
      <c r="H7" s="31">
        <f>H8+H36+H77+H103+H123+H128+H136+H139+H143+H146+H163+H180</f>
        <v>4534390.07</v>
      </c>
      <c r="I7" s="31">
        <f t="shared" ref="I7:I70" si="0">H7-E7</f>
        <v>909276.53000000026</v>
      </c>
      <c r="N7" s="32">
        <f>J190</f>
        <v>637342.17999999993</v>
      </c>
    </row>
    <row r="8" spans="1:20" s="16" customFormat="1" x14ac:dyDescent="0.4">
      <c r="A8" s="42" t="s">
        <v>543</v>
      </c>
      <c r="B8" s="43" t="s">
        <v>7</v>
      </c>
      <c r="C8" s="43" t="s">
        <v>8</v>
      </c>
      <c r="D8" s="44">
        <f>IFERROR(VLOOKUP(B8,'RIEPILOGO_PD 2023'!$A$6:$C$119,3,FALSE),0)</f>
        <v>1387105.89</v>
      </c>
      <c r="E8" s="44">
        <f>IFERROR(VLOOKUP(B8,'RIEPILOGO_PD 2025'!$A$6:$C$119,3,FALSE),0)</f>
        <v>1524343.19</v>
      </c>
      <c r="F8" s="42"/>
      <c r="G8" s="42"/>
      <c r="H8" s="44">
        <f>IFERROR(VLOOKUP(B8,'RIEPILOGO PE_2025_AGG 34'!$A$6:$C$182,3,FALSE),0)</f>
        <v>1683309.85</v>
      </c>
      <c r="I8" s="44">
        <f t="shared" si="0"/>
        <v>158966.66000000015</v>
      </c>
      <c r="J8" s="44"/>
      <c r="K8" s="42"/>
      <c r="S8"/>
      <c r="T8"/>
    </row>
    <row r="9" spans="1:20" x14ac:dyDescent="0.4">
      <c r="A9" t="s">
        <v>545</v>
      </c>
      <c r="B9" s="4" t="s">
        <v>9</v>
      </c>
      <c r="C9" s="4" t="s">
        <v>10</v>
      </c>
      <c r="D9" s="31">
        <f>IFERROR(VLOOKUP(B9,'RIEPILOGO_PD 2023'!$A$6:$C$119,3,FALSE),0)</f>
        <v>814396.41</v>
      </c>
      <c r="E9" s="31">
        <f>IFERROR(VLOOKUP(B9,'RIEPILOGO_PD 2025'!$A$6:$C$119,3,FALSE),0)</f>
        <v>891638.72</v>
      </c>
      <c r="G9" t="s">
        <v>591</v>
      </c>
      <c r="H9" s="31">
        <f>IFERROR(VLOOKUP(B9,'RIEPILOGO PE_2025_AGG 34'!$A$6:$C$182,3,FALSE),0)</f>
        <v>971910.37</v>
      </c>
      <c r="I9" s="31">
        <f t="shared" si="0"/>
        <v>80271.650000000023</v>
      </c>
      <c r="N9" s="33">
        <f>H6-N6-N7</f>
        <v>3828799.8000000007</v>
      </c>
    </row>
    <row r="10" spans="1:20" x14ac:dyDescent="0.4">
      <c r="B10" s="4" t="s">
        <v>11</v>
      </c>
      <c r="C10" s="4" t="s">
        <v>12</v>
      </c>
      <c r="D10" s="31">
        <f>IFERROR(VLOOKUP(B10,'RIEPILOGO_PD 2023'!$A$6:$C$119,3,FALSE),0)</f>
        <v>3584.8</v>
      </c>
      <c r="E10" s="31">
        <f>IFERROR(VLOOKUP(B10,'RIEPILOGO_PD 2025'!$A$6:$C$119,3,FALSE),0)</f>
        <v>3584.8</v>
      </c>
      <c r="H10" s="31">
        <f>IFERROR(VLOOKUP(B10,'RIEPILOGO PE_2025_AGG 34'!$A$6:$C$182,3,FALSE),0)</f>
        <v>8388.58</v>
      </c>
      <c r="I10" s="31">
        <f t="shared" si="0"/>
        <v>4803.78</v>
      </c>
      <c r="N10" s="31">
        <f>N9-D6</f>
        <v>270889.58000000101</v>
      </c>
    </row>
    <row r="11" spans="1:20" x14ac:dyDescent="0.4">
      <c r="B11" s="4" t="s">
        <v>13</v>
      </c>
      <c r="C11" s="4" t="s">
        <v>14</v>
      </c>
      <c r="D11" s="31">
        <f>IFERROR(VLOOKUP(B11,'RIEPILOGO_PD 2023'!$A$6:$C$119,3,FALSE),0)</f>
        <v>95158.65</v>
      </c>
      <c r="E11" s="31">
        <f>IFERROR(VLOOKUP(B11,'RIEPILOGO_PD 2025'!$A$6:$C$119,3,FALSE),0)</f>
        <v>104963.98</v>
      </c>
      <c r="H11" s="31">
        <f>IFERROR(VLOOKUP(B11,'RIEPILOGO PE_2025_AGG 34'!$A$6:$C$182,3,FALSE),0)</f>
        <v>156436.01999999999</v>
      </c>
      <c r="I11" s="31">
        <f t="shared" si="0"/>
        <v>51472.039999999994</v>
      </c>
    </row>
    <row r="12" spans="1:20" x14ac:dyDescent="0.4">
      <c r="B12" s="4" t="s">
        <v>15</v>
      </c>
      <c r="C12" s="4" t="s">
        <v>16</v>
      </c>
      <c r="D12" s="31">
        <f>IFERROR(VLOOKUP(B12,'RIEPILOGO_PD 2023'!$A$6:$C$119,3,FALSE),0)</f>
        <v>36173.99</v>
      </c>
      <c r="E12" s="31">
        <f>IFERROR(VLOOKUP(B12,'RIEPILOGO_PD 2025'!$A$6:$C$119,3,FALSE),0)</f>
        <v>40413.129999999997</v>
      </c>
      <c r="H12" s="31">
        <f>IFERROR(VLOOKUP(B12,'RIEPILOGO PE_2025_AGG 34'!$A$6:$C$182,3,FALSE),0)</f>
        <v>15281.29</v>
      </c>
      <c r="I12" s="31">
        <f t="shared" si="0"/>
        <v>-25131.839999999997</v>
      </c>
    </row>
    <row r="13" spans="1:20" x14ac:dyDescent="0.4">
      <c r="B13" s="4" t="s">
        <v>17</v>
      </c>
      <c r="C13" s="4" t="s">
        <v>18</v>
      </c>
      <c r="D13" s="31">
        <f>IFERROR(VLOOKUP(B13,'RIEPILOGO_PD 2023'!$A$6:$C$119,3,FALSE),0)</f>
        <v>112336.14</v>
      </c>
      <c r="E13" s="31">
        <f>IFERROR(VLOOKUP(B13,'RIEPILOGO_PD 2025'!$A$6:$C$119,3,FALSE),0)</f>
        <v>137857.73000000001</v>
      </c>
      <c r="H13" s="31">
        <f>IFERROR(VLOOKUP(B13,'RIEPILOGO PE_2025_AGG 34'!$A$6:$C$182,3,FALSE),0)</f>
        <v>155872.99</v>
      </c>
      <c r="I13" s="31">
        <f t="shared" si="0"/>
        <v>18015.25999999998</v>
      </c>
      <c r="K13" s="31"/>
    </row>
    <row r="14" spans="1:20" x14ac:dyDescent="0.4">
      <c r="B14" s="4" t="s">
        <v>19</v>
      </c>
      <c r="C14" s="4" t="s">
        <v>20</v>
      </c>
      <c r="D14" s="31">
        <f>IFERROR(VLOOKUP(B14,'RIEPILOGO_PD 2023'!$A$6:$C$119,3,FALSE),0)</f>
        <v>380810.4</v>
      </c>
      <c r="E14" s="31">
        <f>IFERROR(VLOOKUP(B14,'RIEPILOGO_PD 2025'!$A$6:$C$119,3,FALSE),0)</f>
        <v>418552.39</v>
      </c>
      <c r="H14" s="31">
        <f>IFERROR(VLOOKUP(B14,'RIEPILOGO PE_2025_AGG 34'!$A$6:$C$182,3,FALSE),0)</f>
        <v>408119.21</v>
      </c>
      <c r="I14" s="31">
        <f t="shared" si="0"/>
        <v>-10433.179999999993</v>
      </c>
    </row>
    <row r="15" spans="1:20" x14ac:dyDescent="0.4">
      <c r="B15" s="4" t="s">
        <v>21</v>
      </c>
      <c r="C15" s="4" t="s">
        <v>22</v>
      </c>
      <c r="D15" s="31">
        <f>IFERROR(VLOOKUP(B15,'RIEPILOGO_PD 2023'!$A$6:$C$119,3,FALSE),0)</f>
        <v>186332.43</v>
      </c>
      <c r="E15" s="31">
        <f>IFERROR(VLOOKUP(B15,'RIEPILOGO_PD 2025'!$A$6:$C$119,3,FALSE),0)</f>
        <v>186266.69</v>
      </c>
      <c r="H15" s="31">
        <f>IFERROR(VLOOKUP(B15,'RIEPILOGO PE_2025_AGG 34'!$A$6:$C$182,3,FALSE),0)</f>
        <v>227812.28</v>
      </c>
      <c r="I15" s="31">
        <f t="shared" si="0"/>
        <v>41545.589999999997</v>
      </c>
      <c r="P15" s="31"/>
    </row>
    <row r="16" spans="1:20" x14ac:dyDescent="0.4">
      <c r="A16" t="s">
        <v>545</v>
      </c>
      <c r="B16" s="4" t="s">
        <v>23</v>
      </c>
      <c r="C16" s="4" t="s">
        <v>24</v>
      </c>
      <c r="D16" s="31">
        <f>IFERROR(VLOOKUP(B16,'RIEPILOGO_PD 2023'!$A$6:$C$119,3,FALSE),0)</f>
        <v>161650.73000000001</v>
      </c>
      <c r="E16" s="31">
        <f>IFERROR(VLOOKUP(B16,'RIEPILOGO_PD 2025'!$A$6:$C$119,3,FALSE),0)</f>
        <v>176833.49</v>
      </c>
      <c r="G16" t="s">
        <v>591</v>
      </c>
      <c r="H16" s="31">
        <f>IFERROR(VLOOKUP(B16,'RIEPILOGO PE_2025_AGG 34'!$A$6:$C$182,3,FALSE),0)</f>
        <v>178880.85</v>
      </c>
      <c r="I16" s="31">
        <f t="shared" si="0"/>
        <v>2047.3600000000151</v>
      </c>
    </row>
    <row r="17" spans="1:15" x14ac:dyDescent="0.4">
      <c r="B17" s="4" t="s">
        <v>25</v>
      </c>
      <c r="C17" s="4" t="s">
        <v>14</v>
      </c>
      <c r="D17" s="31">
        <f>IFERROR(VLOOKUP(B17,'RIEPILOGO_PD 2023'!$A$6:$C$119,3,FALSE),0)</f>
        <v>37982.9</v>
      </c>
      <c r="E17" s="31">
        <f>IFERROR(VLOOKUP(B17,'RIEPILOGO_PD 2025'!$A$6:$C$119,3,FALSE),0)</f>
        <v>41030.870000000003</v>
      </c>
      <c r="H17" s="31">
        <f>IFERROR(VLOOKUP(B17,'RIEPILOGO PE_2025_AGG 34'!$A$6:$C$182,3,FALSE),0)</f>
        <v>58217.64</v>
      </c>
      <c r="I17" s="31">
        <f t="shared" si="0"/>
        <v>17186.769999999997</v>
      </c>
    </row>
    <row r="18" spans="1:15" x14ac:dyDescent="0.4">
      <c r="B18" s="4" t="s">
        <v>26</v>
      </c>
      <c r="C18" s="4" t="s">
        <v>18</v>
      </c>
      <c r="D18" s="31">
        <f>IFERROR(VLOOKUP(B18,'RIEPILOGO_PD 2023'!$A$6:$C$119,3,FALSE),0)</f>
        <v>17230.46</v>
      </c>
      <c r="E18" s="31">
        <f>IFERROR(VLOOKUP(B18,'RIEPILOGO_PD 2025'!$A$6:$C$119,3,FALSE),0)</f>
        <v>20436.03</v>
      </c>
      <c r="H18" s="31">
        <f>IFERROR(VLOOKUP(B18,'RIEPILOGO PE_2025_AGG 34'!$A$6:$C$182,3,FALSE),0)</f>
        <v>15161.62</v>
      </c>
      <c r="I18" s="31">
        <f t="shared" si="0"/>
        <v>-5274.409999999998</v>
      </c>
      <c r="K18" s="31"/>
    </row>
    <row r="19" spans="1:15" x14ac:dyDescent="0.4">
      <c r="B19" s="4" t="s">
        <v>27</v>
      </c>
      <c r="C19" s="4" t="s">
        <v>20</v>
      </c>
      <c r="D19" s="31">
        <f>IFERROR(VLOOKUP(B19,'RIEPILOGO_PD 2023'!$A$6:$C$119,3,FALSE),0)</f>
        <v>90277.25</v>
      </c>
      <c r="E19" s="31">
        <f>IFERROR(VLOOKUP(B19,'RIEPILOGO_PD 2025'!$A$6:$C$119,3,FALSE),0)</f>
        <v>99202.89</v>
      </c>
      <c r="H19" s="31">
        <f>IFERROR(VLOOKUP(B19,'RIEPILOGO PE_2025_AGG 34'!$A$6:$C$182,3,FALSE),0)</f>
        <v>96471.59</v>
      </c>
      <c r="I19" s="31">
        <f t="shared" si="0"/>
        <v>-2731.3000000000029</v>
      </c>
    </row>
    <row r="20" spans="1:15" x14ac:dyDescent="0.4">
      <c r="B20" s="4" t="s">
        <v>28</v>
      </c>
      <c r="C20" s="4" t="s">
        <v>22</v>
      </c>
      <c r="D20" s="31">
        <f>IFERROR(VLOOKUP(B20,'RIEPILOGO_PD 2023'!$A$6:$C$119,3,FALSE),0)</f>
        <v>16160.12</v>
      </c>
      <c r="E20" s="31">
        <f>IFERROR(VLOOKUP(B20,'RIEPILOGO_PD 2025'!$A$6:$C$119,3,FALSE),0)</f>
        <v>16163.7</v>
      </c>
      <c r="H20" s="31">
        <f>IFERROR(VLOOKUP(B20,'RIEPILOGO PE_2025_AGG 34'!$A$6:$C$182,3,FALSE),0)</f>
        <v>9030</v>
      </c>
      <c r="I20" s="31">
        <f t="shared" si="0"/>
        <v>-7133.7000000000007</v>
      </c>
    </row>
    <row r="21" spans="1:15" x14ac:dyDescent="0.4">
      <c r="A21" t="s">
        <v>545</v>
      </c>
      <c r="B21" s="4" t="s">
        <v>29</v>
      </c>
      <c r="C21" s="4" t="s">
        <v>30</v>
      </c>
      <c r="D21" s="31">
        <f>IFERROR(VLOOKUP(B21,'RIEPILOGO_PD 2023'!$A$6:$C$119,3,FALSE),0)</f>
        <v>340382.09</v>
      </c>
      <c r="E21" s="31">
        <f>IFERROR(VLOOKUP(B21,'RIEPILOGO_PD 2025'!$A$6:$C$119,3,FALSE),0)</f>
        <v>378972.56</v>
      </c>
      <c r="G21" t="s">
        <v>591</v>
      </c>
      <c r="H21" s="31">
        <f>IFERROR(VLOOKUP(B21,'RIEPILOGO PE_2025_AGG 34'!$A$6:$C$182,3,FALSE),0)</f>
        <v>435116.56</v>
      </c>
      <c r="I21" s="31">
        <f t="shared" si="0"/>
        <v>56144</v>
      </c>
    </row>
    <row r="22" spans="1:15" x14ac:dyDescent="0.4">
      <c r="B22" s="4" t="s">
        <v>31</v>
      </c>
      <c r="C22" s="4" t="s">
        <v>12</v>
      </c>
      <c r="D22" s="31">
        <f>IFERROR(VLOOKUP(B22,'RIEPILOGO_PD 2023'!$A$6:$C$119,3,FALSE),0)</f>
        <v>919.8</v>
      </c>
      <c r="E22" s="31">
        <f>IFERROR(VLOOKUP(B22,'RIEPILOGO_PD 2025'!$A$6:$C$119,3,FALSE),0)</f>
        <v>919.8</v>
      </c>
      <c r="H22" s="31">
        <f>IFERROR(VLOOKUP(B22,'RIEPILOGO PE_2025_AGG 34'!$A$6:$C$182,3,FALSE),0)</f>
        <v>28170.71</v>
      </c>
      <c r="I22" s="31">
        <f t="shared" si="0"/>
        <v>27250.91</v>
      </c>
    </row>
    <row r="23" spans="1:15" x14ac:dyDescent="0.4">
      <c r="B23" s="4" t="s">
        <v>32</v>
      </c>
      <c r="C23" s="4" t="s">
        <v>14</v>
      </c>
      <c r="D23" s="31">
        <f>IFERROR(VLOOKUP(B23,'RIEPILOGO_PD 2023'!$A$6:$C$119,3,FALSE),0)</f>
        <v>79993.06</v>
      </c>
      <c r="E23" s="31">
        <f>IFERROR(VLOOKUP(B23,'RIEPILOGO_PD 2025'!$A$6:$C$119,3,FALSE),0)</f>
        <v>86412.47</v>
      </c>
      <c r="H23" s="31">
        <f>IFERROR(VLOOKUP(B23,'RIEPILOGO PE_2025_AGG 34'!$A$6:$C$182,3,FALSE),0)</f>
        <v>94880.88</v>
      </c>
      <c r="I23" s="31">
        <f t="shared" si="0"/>
        <v>8468.4100000000035</v>
      </c>
    </row>
    <row r="24" spans="1:15" x14ac:dyDescent="0.4">
      <c r="B24" s="4" t="s">
        <v>33</v>
      </c>
      <c r="C24" s="4" t="s">
        <v>18</v>
      </c>
      <c r="D24" s="31">
        <f>IFERROR(VLOOKUP(B24,'RIEPILOGO_PD 2023'!$A$6:$C$119,3,FALSE),0)</f>
        <v>60268.160000000003</v>
      </c>
      <c r="E24" s="31">
        <f>IFERROR(VLOOKUP(B24,'RIEPILOGO_PD 2025'!$A$6:$C$119,3,FALSE),0)</f>
        <v>75238.05</v>
      </c>
      <c r="H24" s="31">
        <f>IFERROR(VLOOKUP(B24,'RIEPILOGO PE_2025_AGG 34'!$A$6:$C$182,3,FALSE),0)</f>
        <v>71086.45</v>
      </c>
      <c r="I24" s="31">
        <f t="shared" si="0"/>
        <v>-4151.6000000000058</v>
      </c>
      <c r="K24" s="31"/>
      <c r="M24" s="31"/>
      <c r="O24" s="31"/>
    </row>
    <row r="25" spans="1:15" x14ac:dyDescent="0.4">
      <c r="B25" s="4" t="s">
        <v>34</v>
      </c>
      <c r="C25" s="4" t="s">
        <v>20</v>
      </c>
      <c r="D25" s="31">
        <f>IFERROR(VLOOKUP(B25,'RIEPILOGO_PD 2023'!$A$6:$C$119,3,FALSE),0)</f>
        <v>173922.67</v>
      </c>
      <c r="E25" s="31">
        <f>IFERROR(VLOOKUP(B25,'RIEPILOGO_PD 2025'!$A$6:$C$119,3,FALSE),0)</f>
        <v>191118.24</v>
      </c>
      <c r="H25" s="31">
        <f>IFERROR(VLOOKUP(B25,'RIEPILOGO PE_2025_AGG 34'!$A$6:$C$182,3,FALSE),0)</f>
        <v>209373.52</v>
      </c>
      <c r="I25" s="31">
        <f t="shared" si="0"/>
        <v>18255.28</v>
      </c>
    </row>
    <row r="26" spans="1:15" x14ac:dyDescent="0.4">
      <c r="B26" s="4" t="s">
        <v>35</v>
      </c>
      <c r="C26" s="4" t="s">
        <v>22</v>
      </c>
      <c r="D26" s="31">
        <f>IFERROR(VLOOKUP(B26,'RIEPILOGO_PD 2023'!$A$6:$C$119,3,FALSE),0)</f>
        <v>25278.400000000001</v>
      </c>
      <c r="E26" s="31">
        <f>IFERROR(VLOOKUP(B26,'RIEPILOGO_PD 2025'!$A$6:$C$119,3,FALSE),0)</f>
        <v>25284</v>
      </c>
      <c r="H26" s="31">
        <f>IFERROR(VLOOKUP(B26,'RIEPILOGO PE_2025_AGG 34'!$A$6:$C$182,3,FALSE),0)</f>
        <v>31605</v>
      </c>
      <c r="I26" s="31">
        <f t="shared" si="0"/>
        <v>6321</v>
      </c>
    </row>
    <row r="27" spans="1:15" x14ac:dyDescent="0.4">
      <c r="A27" t="s">
        <v>545</v>
      </c>
      <c r="B27" s="4" t="s">
        <v>36</v>
      </c>
      <c r="C27" s="4" t="s">
        <v>37</v>
      </c>
      <c r="D27" s="31">
        <f>IFERROR(VLOOKUP(B27,'RIEPILOGO_PD 2023'!$A$6:$C$119,3,FALSE),0)</f>
        <v>48782.239999999998</v>
      </c>
      <c r="E27" s="31">
        <f>IFERROR(VLOOKUP(B27,'RIEPILOGO_PD 2025'!$A$6:$C$119,3,FALSE),0)</f>
        <v>52850.559999999998</v>
      </c>
      <c r="G27" t="s">
        <v>591</v>
      </c>
      <c r="H27" s="31">
        <f>IFERROR(VLOOKUP(B27,'RIEPILOGO PE_2025_AGG 34'!$A$6:$C$182,3,FALSE),0)</f>
        <v>64992.11</v>
      </c>
      <c r="I27" s="31">
        <f t="shared" si="0"/>
        <v>12141.550000000003</v>
      </c>
    </row>
    <row r="28" spans="1:15" x14ac:dyDescent="0.4">
      <c r="B28" s="4" t="s">
        <v>38</v>
      </c>
      <c r="C28" s="4" t="s">
        <v>14</v>
      </c>
      <c r="D28" s="31">
        <f>IFERROR(VLOOKUP(B28,'RIEPILOGO_PD 2023'!$A$6:$C$119,3,FALSE),0)</f>
        <v>2895.2</v>
      </c>
      <c r="E28" s="31">
        <f>IFERROR(VLOOKUP(B28,'RIEPILOGO_PD 2025'!$A$6:$C$119,3,FALSE),0)</f>
        <v>3083.2</v>
      </c>
      <c r="H28" s="31">
        <f>IFERROR(VLOOKUP(B28,'RIEPILOGO PE_2025_AGG 34'!$A$6:$C$182,3,FALSE),0)</f>
        <v>0</v>
      </c>
      <c r="I28" s="31">
        <f t="shared" si="0"/>
        <v>-3083.2</v>
      </c>
    </row>
    <row r="29" spans="1:15" x14ac:dyDescent="0.4">
      <c r="B29" s="4" t="s">
        <v>39</v>
      </c>
      <c r="C29" s="4" t="s">
        <v>16</v>
      </c>
      <c r="D29" s="31">
        <f>IFERROR(VLOOKUP(B29,'RIEPILOGO_PD 2023'!$A$6:$C$119,3,FALSE),0)</f>
        <v>4331.5200000000004</v>
      </c>
      <c r="E29" s="31">
        <f>IFERROR(VLOOKUP(B29,'RIEPILOGO_PD 2025'!$A$6:$C$119,3,FALSE),0)</f>
        <v>4839.12</v>
      </c>
      <c r="H29" s="31">
        <f>IFERROR(VLOOKUP(B29,'RIEPILOGO PE_2025_AGG 34'!$A$6:$C$182,3,FALSE),0)</f>
        <v>24816.84</v>
      </c>
      <c r="I29" s="31">
        <f t="shared" si="0"/>
        <v>19977.72</v>
      </c>
    </row>
    <row r="30" spans="1:15" x14ac:dyDescent="0.4">
      <c r="B30" s="4" t="s">
        <v>40</v>
      </c>
      <c r="C30" s="4" t="s">
        <v>20</v>
      </c>
      <c r="D30" s="31">
        <f>IFERROR(VLOOKUP(B30,'RIEPILOGO_PD 2023'!$A$6:$C$119,3,FALSE),0)</f>
        <v>41555.519999999997</v>
      </c>
      <c r="E30" s="31">
        <f>IFERROR(VLOOKUP(B30,'RIEPILOGO_PD 2025'!$A$6:$C$119,3,FALSE),0)</f>
        <v>44928.24</v>
      </c>
      <c r="H30" s="31">
        <f>IFERROR(VLOOKUP(B30,'RIEPILOGO PE_2025_AGG 34'!$A$6:$C$182,3,FALSE),0)</f>
        <v>40175.269999999997</v>
      </c>
      <c r="I30" s="31">
        <f t="shared" si="0"/>
        <v>-4752.9700000000012</v>
      </c>
    </row>
    <row r="31" spans="1:15" x14ac:dyDescent="0.4">
      <c r="A31" t="s">
        <v>545</v>
      </c>
      <c r="B31" s="4" t="s">
        <v>41</v>
      </c>
      <c r="C31" s="4" t="s">
        <v>42</v>
      </c>
      <c r="D31" s="31">
        <f>IFERROR(VLOOKUP(B31,'RIEPILOGO_PD 2023'!$A$6:$C$119,3,FALSE),0)</f>
        <v>20880</v>
      </c>
      <c r="E31" s="31">
        <f>IFERROR(VLOOKUP(B31,'RIEPILOGO_PD 2025'!$A$6:$C$119,3,FALSE),0)</f>
        <v>22968</v>
      </c>
      <c r="G31" t="s">
        <v>591</v>
      </c>
      <c r="H31" s="31">
        <f>IFERROR(VLOOKUP(B31,'RIEPILOGO PE_2025_AGG 34'!$A$6:$C$182,3,FALSE),0)</f>
        <v>32409.96</v>
      </c>
      <c r="I31" s="31">
        <f t="shared" si="0"/>
        <v>9441.9599999999991</v>
      </c>
    </row>
    <row r="32" spans="1:15" x14ac:dyDescent="0.4">
      <c r="B32" s="4" t="s">
        <v>43</v>
      </c>
      <c r="C32" s="4" t="s">
        <v>447</v>
      </c>
      <c r="D32" s="31">
        <f>IFERROR(VLOOKUP(B32,'RIEPILOGO_PD 2023'!$A$6:$C$119,3,FALSE),0)</f>
        <v>20880</v>
      </c>
      <c r="E32" s="31">
        <f>IFERROR(VLOOKUP(B32,'RIEPILOGO_PD 2025'!$A$6:$C$119,3,FALSE),0)</f>
        <v>22968</v>
      </c>
      <c r="H32" s="31">
        <f>IFERROR(VLOOKUP(B32,'RIEPILOGO PE_2025_AGG 34'!$A$6:$C$182,3,FALSE),0)</f>
        <v>10847.47</v>
      </c>
      <c r="I32" s="31">
        <f t="shared" si="0"/>
        <v>-12120.53</v>
      </c>
    </row>
    <row r="33" spans="1:11" x14ac:dyDescent="0.4">
      <c r="B33" s="4" t="s">
        <v>448</v>
      </c>
      <c r="C33" s="4" t="s">
        <v>449</v>
      </c>
      <c r="D33" s="31">
        <f>IFERROR(VLOOKUP(B33,'RIEPILOGO_PD 2023'!$A$6:$C$119,3,FALSE),0)</f>
        <v>0</v>
      </c>
      <c r="E33" s="31">
        <f>IFERROR(VLOOKUP(B33,'RIEPILOGO_PD 2025'!$A$6:$C$119,3,FALSE),0)</f>
        <v>0</v>
      </c>
      <c r="H33" s="31">
        <f>IFERROR(VLOOKUP(B33,'RIEPILOGO PE_2025_AGG 34'!$A$6:$C$182,3,FALSE),0)</f>
        <v>21562.49</v>
      </c>
      <c r="I33" s="31">
        <f t="shared" si="0"/>
        <v>21562.49</v>
      </c>
    </row>
    <row r="34" spans="1:11" x14ac:dyDescent="0.4">
      <c r="A34" t="s">
        <v>545</v>
      </c>
      <c r="B34" s="4" t="s">
        <v>45</v>
      </c>
      <c r="C34" s="4" t="s">
        <v>46</v>
      </c>
      <c r="D34" s="31">
        <f>IFERROR(VLOOKUP(B34,'RIEPILOGO_PD 2023'!$A$6:$C$119,3,FALSE),0)</f>
        <v>1014.42</v>
      </c>
      <c r="E34" s="31">
        <f>IFERROR(VLOOKUP(B34,'RIEPILOGO_PD 2025'!$A$6:$C$119,3,FALSE),0)</f>
        <v>1079.8599999999999</v>
      </c>
      <c r="G34" t="s">
        <v>591</v>
      </c>
      <c r="H34" s="31">
        <f>IFERROR(VLOOKUP(B34,'RIEPILOGO PE_2025_AGG 34'!$A$6:$C$182,3,FALSE),0)</f>
        <v>0</v>
      </c>
      <c r="I34" s="31">
        <f t="shared" si="0"/>
        <v>-1079.8599999999999</v>
      </c>
    </row>
    <row r="35" spans="1:11" x14ac:dyDescent="0.4">
      <c r="B35" s="4" t="s">
        <v>47</v>
      </c>
      <c r="C35" s="4" t="s">
        <v>18</v>
      </c>
      <c r="D35" s="31">
        <f>IFERROR(VLOOKUP(B35,'RIEPILOGO_PD 2023'!$A$6:$C$119,3,FALSE),0)</f>
        <v>1014.42</v>
      </c>
      <c r="E35" s="31">
        <f>IFERROR(VLOOKUP(B35,'RIEPILOGO_PD 2025'!$A$6:$C$119,3,FALSE),0)</f>
        <v>1079.8599999999999</v>
      </c>
      <c r="H35" s="31">
        <f>IFERROR(VLOOKUP(B35,'RIEPILOGO PE_2025_AGG 34'!$A$6:$C$182,3,FALSE),0)</f>
        <v>0</v>
      </c>
      <c r="I35" s="31">
        <f t="shared" si="0"/>
        <v>-1079.8599999999999</v>
      </c>
    </row>
    <row r="36" spans="1:11" s="16" customFormat="1" x14ac:dyDescent="0.4">
      <c r="A36" s="42" t="s">
        <v>543</v>
      </c>
      <c r="B36" s="43" t="s">
        <v>48</v>
      </c>
      <c r="C36" s="43" t="s">
        <v>49</v>
      </c>
      <c r="D36" s="44">
        <f>IFERROR(VLOOKUP(B36,'RIEPILOGO_PD 2023'!$A$6:$C$119,3,FALSE),0)</f>
        <v>699213.67</v>
      </c>
      <c r="E36" s="44">
        <f>IFERROR(VLOOKUP(B36,'RIEPILOGO_PD 2025'!$A$6:$C$119,3,FALSE),0)</f>
        <v>742714.02</v>
      </c>
      <c r="F36" s="42"/>
      <c r="G36" s="42"/>
      <c r="H36" s="44">
        <f>IFERROR(VLOOKUP(B36,'RIEPILOGO PE_2025_AGG 34'!$A$6:$C$182,3,FALSE),0)</f>
        <v>713380.97</v>
      </c>
      <c r="I36" s="45">
        <f t="shared" si="0"/>
        <v>-29333.050000000047</v>
      </c>
      <c r="J36" s="44"/>
      <c r="K36" s="42"/>
    </row>
    <row r="37" spans="1:11" x14ac:dyDescent="0.4">
      <c r="A37" t="s">
        <v>545</v>
      </c>
      <c r="B37" s="4" t="s">
        <v>50</v>
      </c>
      <c r="C37" s="4" t="s">
        <v>51</v>
      </c>
      <c r="D37" s="31">
        <f>IFERROR(VLOOKUP(B37,'RIEPILOGO_PD 2023'!$A$6:$C$119,3,FALSE),0)</f>
        <v>503164.78</v>
      </c>
      <c r="E37" s="31">
        <f>IFERROR(VLOOKUP(B37,'RIEPILOGO_PD 2025'!$A$6:$C$119,3,FALSE),0)</f>
        <v>537271.36</v>
      </c>
      <c r="G37" t="s">
        <v>592</v>
      </c>
      <c r="H37" s="31">
        <f>IFERROR(VLOOKUP(B37,'RIEPILOGO PE_2025_AGG 34'!$A$6:$C$182,3,FALSE),0)</f>
        <v>533610.12</v>
      </c>
      <c r="I37" s="31">
        <f t="shared" si="0"/>
        <v>-3661.2399999999907</v>
      </c>
    </row>
    <row r="38" spans="1:11" x14ac:dyDescent="0.4">
      <c r="B38" s="4" t="s">
        <v>453</v>
      </c>
      <c r="C38" s="4" t="s">
        <v>73</v>
      </c>
      <c r="D38" s="31">
        <f>IFERROR(VLOOKUP(B38,'RIEPILOGO_PD 2023'!$A$6:$C$119,3,FALSE),0)</f>
        <v>0</v>
      </c>
      <c r="E38" s="31">
        <f>IFERROR(VLOOKUP(B38,'RIEPILOGO_PD 2025'!$A$6:$C$119,3,FALSE),0)</f>
        <v>0</v>
      </c>
      <c r="H38" s="31">
        <f>IFERROR(VLOOKUP(B38,'RIEPILOGO PE_2025_AGG 34'!$A$6:$C$182,3,FALSE),0)</f>
        <v>4890.18</v>
      </c>
      <c r="I38" s="31">
        <f t="shared" si="0"/>
        <v>4890.18</v>
      </c>
    </row>
    <row r="39" spans="1:11" x14ac:dyDescent="0.4">
      <c r="B39" s="4" t="s">
        <v>52</v>
      </c>
      <c r="C39" s="4" t="s">
        <v>53</v>
      </c>
      <c r="D39" s="31">
        <f>IFERROR(VLOOKUP(B39,'RIEPILOGO_PD 2023'!$A$6:$C$119,3,FALSE),0)</f>
        <v>138090.23000000001</v>
      </c>
      <c r="E39" s="31">
        <f>IFERROR(VLOOKUP(B39,'RIEPILOGO_PD 2025'!$A$6:$C$119,3,FALSE),0)</f>
        <v>146089.20000000001</v>
      </c>
      <c r="H39" s="31">
        <f>IFERROR(VLOOKUP(B39,'RIEPILOGO PE_2025_AGG 34'!$A$6:$C$182,3,FALSE),0)</f>
        <v>136492.78</v>
      </c>
      <c r="I39" s="31">
        <f t="shared" si="0"/>
        <v>-9596.4200000000128</v>
      </c>
    </row>
    <row r="40" spans="1:11" x14ac:dyDescent="0.4">
      <c r="B40" s="4" t="s">
        <v>54</v>
      </c>
      <c r="C40" s="4" t="s">
        <v>55</v>
      </c>
      <c r="D40" s="31">
        <f>IFERROR(VLOOKUP(B40,'RIEPILOGO_PD 2023'!$A$6:$C$119,3,FALSE),0)</f>
        <v>14223.6</v>
      </c>
      <c r="E40" s="31">
        <f>IFERROR(VLOOKUP(B40,'RIEPILOGO_PD 2025'!$A$6:$C$119,3,FALSE),0)</f>
        <v>13119.42</v>
      </c>
      <c r="H40" s="31">
        <f>IFERROR(VLOOKUP(B40,'RIEPILOGO PE_2025_AGG 34'!$A$6:$C$182,3,FALSE),0)</f>
        <v>6224.99</v>
      </c>
      <c r="I40" s="31">
        <f t="shared" si="0"/>
        <v>-6894.43</v>
      </c>
    </row>
    <row r="41" spans="1:11" x14ac:dyDescent="0.4">
      <c r="B41" s="4" t="s">
        <v>56</v>
      </c>
      <c r="C41" s="4" t="s">
        <v>57</v>
      </c>
      <c r="D41" s="31">
        <f>IFERROR(VLOOKUP(B41,'RIEPILOGO_PD 2023'!$A$6:$C$119,3,FALSE),0)</f>
        <v>4670.3500000000004</v>
      </c>
      <c r="E41" s="31">
        <f>IFERROR(VLOOKUP(B41,'RIEPILOGO_PD 2025'!$A$6:$C$119,3,FALSE),0)</f>
        <v>5943.07</v>
      </c>
      <c r="H41" s="31">
        <f>IFERROR(VLOOKUP(B41,'RIEPILOGO PE_2025_AGG 34'!$A$6:$C$182,3,FALSE),0)</f>
        <v>21851.25</v>
      </c>
      <c r="I41" s="31">
        <f t="shared" si="0"/>
        <v>15908.18</v>
      </c>
    </row>
    <row r="42" spans="1:11" x14ac:dyDescent="0.4">
      <c r="B42" s="4" t="s">
        <v>58</v>
      </c>
      <c r="C42" s="4" t="s">
        <v>59</v>
      </c>
      <c r="D42" s="31">
        <f>IFERROR(VLOOKUP(B42,'RIEPILOGO_PD 2023'!$A$6:$C$119,3,FALSE),0)</f>
        <v>52799.97</v>
      </c>
      <c r="E42" s="31">
        <f>IFERROR(VLOOKUP(B42,'RIEPILOGO_PD 2025'!$A$6:$C$119,3,FALSE),0)</f>
        <v>51893.3</v>
      </c>
      <c r="H42" s="31">
        <f>IFERROR(VLOOKUP(B42,'RIEPILOGO PE_2025_AGG 34'!$A$6:$C$182,3,FALSE),0)</f>
        <v>45200.14</v>
      </c>
      <c r="I42" s="31">
        <f t="shared" si="0"/>
        <v>-6693.1600000000035</v>
      </c>
    </row>
    <row r="43" spans="1:11" x14ac:dyDescent="0.4">
      <c r="B43" s="4" t="s">
        <v>60</v>
      </c>
      <c r="C43" s="4" t="s">
        <v>61</v>
      </c>
      <c r="D43" s="31">
        <f>IFERROR(VLOOKUP(B43,'RIEPILOGO_PD 2023'!$A$6:$C$119,3,FALSE),0)</f>
        <v>20725.7</v>
      </c>
      <c r="E43" s="31">
        <f>IFERROR(VLOOKUP(B43,'RIEPILOGO_PD 2025'!$A$6:$C$119,3,FALSE),0)</f>
        <v>23097.23</v>
      </c>
      <c r="H43" s="31">
        <f>IFERROR(VLOOKUP(B43,'RIEPILOGO PE_2025_AGG 34'!$A$6:$C$182,3,FALSE),0)</f>
        <v>23337.67</v>
      </c>
      <c r="I43" s="31">
        <f t="shared" si="0"/>
        <v>240.43999999999869</v>
      </c>
    </row>
    <row r="44" spans="1:11" x14ac:dyDescent="0.4">
      <c r="B44" s="4" t="s">
        <v>62</v>
      </c>
      <c r="C44" s="4" t="s">
        <v>63</v>
      </c>
      <c r="D44" s="31">
        <f>IFERROR(VLOOKUP(B44,'RIEPILOGO_PD 2023'!$A$6:$C$119,3,FALSE),0)</f>
        <v>4868.4399999999996</v>
      </c>
      <c r="E44" s="31">
        <f>IFERROR(VLOOKUP(B44,'RIEPILOGO_PD 2025'!$A$6:$C$119,3,FALSE),0)</f>
        <v>4774.09</v>
      </c>
      <c r="H44" s="31">
        <f>IFERROR(VLOOKUP(B44,'RIEPILOGO PE_2025_AGG 34'!$A$6:$C$182,3,FALSE),0)</f>
        <v>6253.23</v>
      </c>
      <c r="I44" s="31">
        <f t="shared" si="0"/>
        <v>1479.1399999999994</v>
      </c>
    </row>
    <row r="45" spans="1:11" x14ac:dyDescent="0.4">
      <c r="B45" s="4" t="s">
        <v>64</v>
      </c>
      <c r="C45" s="4" t="s">
        <v>65</v>
      </c>
      <c r="D45" s="31">
        <f>IFERROR(VLOOKUP(B45,'RIEPILOGO_PD 2023'!$A$6:$C$119,3,FALSE),0)</f>
        <v>63419.66</v>
      </c>
      <c r="E45" s="31">
        <f>IFERROR(VLOOKUP(B45,'RIEPILOGO_PD 2025'!$A$6:$C$119,3,FALSE),0)</f>
        <v>63251.74</v>
      </c>
      <c r="H45" s="31">
        <f>IFERROR(VLOOKUP(B45,'RIEPILOGO PE_2025_AGG 34'!$A$6:$C$182,3,FALSE),0)</f>
        <v>62213.760000000002</v>
      </c>
      <c r="I45" s="31">
        <f t="shared" si="0"/>
        <v>-1037.9799999999959</v>
      </c>
    </row>
    <row r="46" spans="1:11" x14ac:dyDescent="0.4">
      <c r="B46" s="4" t="s">
        <v>66</v>
      </c>
      <c r="C46" s="4" t="s">
        <v>67</v>
      </c>
      <c r="D46" s="31">
        <f>IFERROR(VLOOKUP(B46,'RIEPILOGO_PD 2023'!$A$6:$C$119,3,FALSE),0)</f>
        <v>198534.05</v>
      </c>
      <c r="E46" s="31">
        <f>IFERROR(VLOOKUP(B46,'RIEPILOGO_PD 2025'!$A$6:$C$119,3,FALSE),0)</f>
        <v>220611</v>
      </c>
      <c r="H46" s="31">
        <f>IFERROR(VLOOKUP(B46,'RIEPILOGO PE_2025_AGG 34'!$A$6:$C$182,3,FALSE),0)</f>
        <v>223396.44</v>
      </c>
      <c r="I46" s="31">
        <f t="shared" si="0"/>
        <v>2785.4400000000023</v>
      </c>
    </row>
    <row r="47" spans="1:11" x14ac:dyDescent="0.4">
      <c r="B47" s="4" t="s">
        <v>68</v>
      </c>
      <c r="C47" s="4" t="s">
        <v>69</v>
      </c>
      <c r="D47" s="31">
        <f>IFERROR(VLOOKUP(B47,'RIEPILOGO_PD 2023'!$A$6:$C$119,3,FALSE),0)</f>
        <v>5832.78</v>
      </c>
      <c r="E47" s="31">
        <f>IFERROR(VLOOKUP(B47,'RIEPILOGO_PD 2025'!$A$6:$C$119,3,FALSE),0)</f>
        <v>8492.31</v>
      </c>
      <c r="H47" s="31">
        <f>IFERROR(VLOOKUP(B47,'RIEPILOGO PE_2025_AGG 34'!$A$6:$C$182,3,FALSE),0)</f>
        <v>3749.68</v>
      </c>
      <c r="I47" s="31">
        <f t="shared" si="0"/>
        <v>-4742.6299999999992</v>
      </c>
    </row>
    <row r="48" spans="1:11" x14ac:dyDescent="0.4">
      <c r="A48" t="s">
        <v>545</v>
      </c>
      <c r="B48" s="4" t="s">
        <v>70</v>
      </c>
      <c r="C48" s="4" t="s">
        <v>71</v>
      </c>
      <c r="D48" s="31">
        <f>IFERROR(VLOOKUP(B48,'RIEPILOGO_PD 2023'!$A$6:$C$119,3,FALSE),0)</f>
        <v>76841</v>
      </c>
      <c r="E48" s="31">
        <f>IFERROR(VLOOKUP(B48,'RIEPILOGO_PD 2025'!$A$6:$C$119,3,FALSE),0)</f>
        <v>78975.360000000001</v>
      </c>
      <c r="G48" t="s">
        <v>592</v>
      </c>
      <c r="H48" s="31">
        <f>IFERROR(VLOOKUP(B48,'RIEPILOGO PE_2025_AGG 34'!$A$6:$C$182,3,FALSE),0)</f>
        <v>49924.11</v>
      </c>
      <c r="I48" s="31">
        <f t="shared" si="0"/>
        <v>-29051.25</v>
      </c>
    </row>
    <row r="49" spans="1:9" x14ac:dyDescent="0.4">
      <c r="B49" s="4" t="s">
        <v>72</v>
      </c>
      <c r="C49" s="4" t="s">
        <v>73</v>
      </c>
      <c r="D49" s="31">
        <f>IFERROR(VLOOKUP(B49,'RIEPILOGO_PD 2023'!$A$6:$C$119,3,FALSE),0)</f>
        <v>2589.88</v>
      </c>
      <c r="E49" s="31">
        <f>IFERROR(VLOOKUP(B49,'RIEPILOGO_PD 2025'!$A$6:$C$119,3,FALSE),0)</f>
        <v>2723.99</v>
      </c>
      <c r="H49" s="31">
        <f>IFERROR(VLOOKUP(B49,'RIEPILOGO PE_2025_AGG 34'!$A$6:$C$182,3,FALSE),0)</f>
        <v>1805.06</v>
      </c>
      <c r="I49" s="31">
        <f t="shared" si="0"/>
        <v>-918.92999999999984</v>
      </c>
    </row>
    <row r="50" spans="1:9" x14ac:dyDescent="0.4">
      <c r="B50" s="4" t="s">
        <v>74</v>
      </c>
      <c r="C50" s="4" t="s">
        <v>53</v>
      </c>
      <c r="D50" s="31">
        <f>IFERROR(VLOOKUP(B50,'RIEPILOGO_PD 2023'!$A$6:$C$119,3,FALSE),0)</f>
        <v>20280.75</v>
      </c>
      <c r="E50" s="31">
        <f>IFERROR(VLOOKUP(B50,'RIEPILOGO_PD 2025'!$A$6:$C$119,3,FALSE),0)</f>
        <v>21793.03</v>
      </c>
      <c r="H50" s="31">
        <f>IFERROR(VLOOKUP(B50,'RIEPILOGO PE_2025_AGG 34'!$A$6:$C$182,3,FALSE),0)</f>
        <v>23339.24</v>
      </c>
      <c r="I50" s="31">
        <f t="shared" si="0"/>
        <v>1546.2100000000028</v>
      </c>
    </row>
    <row r="51" spans="1:9" x14ac:dyDescent="0.4">
      <c r="B51" s="4" t="s">
        <v>75</v>
      </c>
      <c r="C51" s="4" t="s">
        <v>55</v>
      </c>
      <c r="D51" s="31">
        <f>IFERROR(VLOOKUP(B51,'RIEPILOGO_PD 2023'!$A$6:$C$119,3,FALSE),0)</f>
        <v>1868.25</v>
      </c>
      <c r="E51" s="31">
        <f>IFERROR(VLOOKUP(B51,'RIEPILOGO_PD 2025'!$A$6:$C$119,3,FALSE),0)</f>
        <v>1655.32</v>
      </c>
      <c r="H51" s="31">
        <f>IFERROR(VLOOKUP(B51,'RIEPILOGO PE_2025_AGG 34'!$A$6:$C$182,3,FALSE),0)</f>
        <v>495.4</v>
      </c>
      <c r="I51" s="31">
        <f t="shared" si="0"/>
        <v>-1159.92</v>
      </c>
    </row>
    <row r="52" spans="1:9" x14ac:dyDescent="0.4">
      <c r="B52" s="4" t="s">
        <v>76</v>
      </c>
      <c r="C52" s="4" t="s">
        <v>57</v>
      </c>
      <c r="D52" s="31">
        <f>IFERROR(VLOOKUP(B52,'RIEPILOGO_PD 2023'!$A$6:$C$119,3,FALSE),0)</f>
        <v>949.85</v>
      </c>
      <c r="E52" s="31">
        <f>IFERROR(VLOOKUP(B52,'RIEPILOGO_PD 2025'!$A$6:$C$119,3,FALSE),0)</f>
        <v>1216.3499999999999</v>
      </c>
      <c r="H52" s="31">
        <f>IFERROR(VLOOKUP(B52,'RIEPILOGO PE_2025_AGG 34'!$A$6:$C$182,3,FALSE),0)</f>
        <v>1413.26</v>
      </c>
      <c r="I52" s="31">
        <f t="shared" si="0"/>
        <v>196.91000000000008</v>
      </c>
    </row>
    <row r="53" spans="1:9" x14ac:dyDescent="0.4">
      <c r="B53" s="4" t="s">
        <v>77</v>
      </c>
      <c r="C53" s="4" t="s">
        <v>59</v>
      </c>
      <c r="D53" s="31">
        <f>IFERROR(VLOOKUP(B53,'RIEPILOGO_PD 2023'!$A$6:$C$119,3,FALSE),0)</f>
        <v>7443.29</v>
      </c>
      <c r="E53" s="31">
        <f>IFERROR(VLOOKUP(B53,'RIEPILOGO_PD 2025'!$A$6:$C$119,3,FALSE),0)</f>
        <v>7553.92</v>
      </c>
      <c r="H53" s="31">
        <f>IFERROR(VLOOKUP(B53,'RIEPILOGO PE_2025_AGG 34'!$A$6:$C$182,3,FALSE),0)</f>
        <v>8276.26</v>
      </c>
      <c r="I53" s="31">
        <f t="shared" si="0"/>
        <v>722.34000000000015</v>
      </c>
    </row>
    <row r="54" spans="1:9" x14ac:dyDescent="0.4">
      <c r="B54" s="4" t="s">
        <v>78</v>
      </c>
      <c r="C54" s="4" t="s">
        <v>61</v>
      </c>
      <c r="D54" s="31">
        <f>IFERROR(VLOOKUP(B54,'RIEPILOGO_PD 2023'!$A$6:$C$119,3,FALSE),0)</f>
        <v>6179.15</v>
      </c>
      <c r="E54" s="31">
        <f>IFERROR(VLOOKUP(B54,'RIEPILOGO_PD 2025'!$A$6:$C$119,3,FALSE),0)</f>
        <v>5957.89</v>
      </c>
      <c r="H54" s="31">
        <f>IFERROR(VLOOKUP(B54,'RIEPILOGO PE_2025_AGG 34'!$A$6:$C$182,3,FALSE),0)</f>
        <v>651.29999999999995</v>
      </c>
      <c r="I54" s="31">
        <f t="shared" si="0"/>
        <v>-5306.59</v>
      </c>
    </row>
    <row r="55" spans="1:9" x14ac:dyDescent="0.4">
      <c r="B55" s="4" t="s">
        <v>79</v>
      </c>
      <c r="C55" s="4" t="s">
        <v>63</v>
      </c>
      <c r="D55" s="31">
        <f>IFERROR(VLOOKUP(B55,'RIEPILOGO_PD 2023'!$A$6:$C$119,3,FALSE),0)</f>
        <v>300.35000000000002</v>
      </c>
      <c r="E55" s="31">
        <f>IFERROR(VLOOKUP(B55,'RIEPILOGO_PD 2025'!$A$6:$C$119,3,FALSE),0)</f>
        <v>314.35000000000002</v>
      </c>
      <c r="H55" s="31">
        <f>IFERROR(VLOOKUP(B55,'RIEPILOGO PE_2025_AGG 34'!$A$6:$C$182,3,FALSE),0)</f>
        <v>0</v>
      </c>
      <c r="I55" s="31">
        <f t="shared" si="0"/>
        <v>-314.35000000000002</v>
      </c>
    </row>
    <row r="56" spans="1:9" x14ac:dyDescent="0.4">
      <c r="B56" s="4" t="s">
        <v>80</v>
      </c>
      <c r="C56" s="4" t="s">
        <v>65</v>
      </c>
      <c r="D56" s="31">
        <f>IFERROR(VLOOKUP(B56,'RIEPILOGO_PD 2023'!$A$6:$C$119,3,FALSE),0)</f>
        <v>14937.39</v>
      </c>
      <c r="E56" s="31">
        <f>IFERROR(VLOOKUP(B56,'RIEPILOGO_PD 2025'!$A$6:$C$119,3,FALSE),0)</f>
        <v>14995.71</v>
      </c>
      <c r="H56" s="31">
        <f>IFERROR(VLOOKUP(B56,'RIEPILOGO PE_2025_AGG 34'!$A$6:$C$182,3,FALSE),0)</f>
        <v>0</v>
      </c>
      <c r="I56" s="31">
        <f t="shared" si="0"/>
        <v>-14995.71</v>
      </c>
    </row>
    <row r="57" spans="1:9" x14ac:dyDescent="0.4">
      <c r="B57" s="4" t="s">
        <v>81</v>
      </c>
      <c r="C57" s="4" t="s">
        <v>67</v>
      </c>
      <c r="D57" s="31">
        <f>IFERROR(VLOOKUP(B57,'RIEPILOGO_PD 2023'!$A$6:$C$119,3,FALSE),0)</f>
        <v>21771.98</v>
      </c>
      <c r="E57" s="31">
        <f>IFERROR(VLOOKUP(B57,'RIEPILOGO_PD 2025'!$A$6:$C$119,3,FALSE),0)</f>
        <v>21888.5</v>
      </c>
      <c r="H57" s="31">
        <f>IFERROR(VLOOKUP(B57,'RIEPILOGO PE_2025_AGG 34'!$A$6:$C$182,3,FALSE),0)</f>
        <v>13657.27</v>
      </c>
      <c r="I57" s="31">
        <f t="shared" si="0"/>
        <v>-8231.23</v>
      </c>
    </row>
    <row r="58" spans="1:9" x14ac:dyDescent="0.4">
      <c r="B58" s="4" t="s">
        <v>82</v>
      </c>
      <c r="C58" s="4" t="s">
        <v>69</v>
      </c>
      <c r="D58" s="31">
        <f>IFERROR(VLOOKUP(B58,'RIEPILOGO_PD 2023'!$A$6:$C$119,3,FALSE),0)</f>
        <v>520.11</v>
      </c>
      <c r="E58" s="31">
        <f>IFERROR(VLOOKUP(B58,'RIEPILOGO_PD 2025'!$A$6:$C$119,3,FALSE),0)</f>
        <v>876.3</v>
      </c>
      <c r="H58" s="31">
        <f>IFERROR(VLOOKUP(B58,'RIEPILOGO PE_2025_AGG 34'!$A$6:$C$182,3,FALSE),0)</f>
        <v>286.32</v>
      </c>
      <c r="I58" s="31">
        <f t="shared" si="0"/>
        <v>-589.98</v>
      </c>
    </row>
    <row r="59" spans="1:9" x14ac:dyDescent="0.4">
      <c r="A59" t="s">
        <v>545</v>
      </c>
      <c r="B59" s="4" t="s">
        <v>83</v>
      </c>
      <c r="C59" s="4" t="s">
        <v>84</v>
      </c>
      <c r="D59" s="31">
        <f>IFERROR(VLOOKUP(B59,'RIEPILOGO_PD 2023'!$A$6:$C$119,3,FALSE),0)</f>
        <v>61797.47</v>
      </c>
      <c r="E59" s="31">
        <f>IFERROR(VLOOKUP(B59,'RIEPILOGO_PD 2025'!$A$6:$C$119,3,FALSE),0)</f>
        <v>65680.52</v>
      </c>
      <c r="G59" t="s">
        <v>592</v>
      </c>
      <c r="H59" s="31">
        <f>IFERROR(VLOOKUP(B59,'RIEPILOGO PE_2025_AGG 34'!$A$6:$C$182,3,FALSE),0)</f>
        <v>66836.479999999996</v>
      </c>
      <c r="I59" s="31">
        <f t="shared" si="0"/>
        <v>1155.9599999999919</v>
      </c>
    </row>
    <row r="60" spans="1:9" x14ac:dyDescent="0.4">
      <c r="B60" s="4" t="s">
        <v>85</v>
      </c>
      <c r="C60" s="4" t="s">
        <v>73</v>
      </c>
      <c r="D60" s="31">
        <f>IFERROR(VLOOKUP(B60,'RIEPILOGO_PD 2023'!$A$6:$C$119,3,FALSE),0)</f>
        <v>18523.580000000002</v>
      </c>
      <c r="E60" s="31">
        <f>IFERROR(VLOOKUP(B60,'RIEPILOGO_PD 2025'!$A$6:$C$119,3,FALSE),0)</f>
        <v>19482.71</v>
      </c>
      <c r="H60" s="31">
        <f>IFERROR(VLOOKUP(B60,'RIEPILOGO PE_2025_AGG 34'!$A$6:$C$182,3,FALSE),0)</f>
        <v>10566.16</v>
      </c>
      <c r="I60" s="31">
        <f t="shared" si="0"/>
        <v>-8916.5499999999993</v>
      </c>
    </row>
    <row r="61" spans="1:9" x14ac:dyDescent="0.4">
      <c r="B61" s="4" t="s">
        <v>86</v>
      </c>
      <c r="C61" s="4" t="s">
        <v>55</v>
      </c>
      <c r="D61" s="31">
        <f>IFERROR(VLOOKUP(B61,'RIEPILOGO_PD 2023'!$A$6:$C$119,3,FALSE),0)</f>
        <v>1218</v>
      </c>
      <c r="E61" s="31">
        <f>IFERROR(VLOOKUP(B61,'RIEPILOGO_PD 2025'!$A$6:$C$119,3,FALSE),0)</f>
        <v>1318.5</v>
      </c>
      <c r="H61" s="31">
        <f>IFERROR(VLOOKUP(B61,'RIEPILOGO PE_2025_AGG 34'!$A$6:$C$182,3,FALSE),0)</f>
        <v>2135.3200000000002</v>
      </c>
      <c r="I61" s="31">
        <f t="shared" si="0"/>
        <v>816.82000000000016</v>
      </c>
    </row>
    <row r="62" spans="1:9" x14ac:dyDescent="0.4">
      <c r="B62" s="4" t="s">
        <v>455</v>
      </c>
      <c r="C62" s="4" t="s">
        <v>57</v>
      </c>
      <c r="D62" s="31">
        <f>IFERROR(VLOOKUP(B62,'RIEPILOGO_PD 2023'!$A$6:$C$119,3,FALSE),0)</f>
        <v>0</v>
      </c>
      <c r="E62" s="31">
        <f>IFERROR(VLOOKUP(B62,'RIEPILOGO_PD 2025'!$A$6:$C$119,3,FALSE),0)</f>
        <v>0</v>
      </c>
      <c r="H62" s="31">
        <f>IFERROR(VLOOKUP(B62,'RIEPILOGO PE_2025_AGG 34'!$A$6:$C$182,3,FALSE),0)</f>
        <v>6294.3</v>
      </c>
      <c r="I62" s="31">
        <f t="shared" si="0"/>
        <v>6294.3</v>
      </c>
    </row>
    <row r="63" spans="1:9" x14ac:dyDescent="0.4">
      <c r="B63" s="4" t="s">
        <v>87</v>
      </c>
      <c r="C63" s="4" t="s">
        <v>61</v>
      </c>
      <c r="D63" s="31">
        <f>IFERROR(VLOOKUP(B63,'RIEPILOGO_PD 2023'!$A$6:$C$119,3,FALSE),0)</f>
        <v>7866.61</v>
      </c>
      <c r="E63" s="31">
        <f>IFERROR(VLOOKUP(B63,'RIEPILOGO_PD 2025'!$A$6:$C$119,3,FALSE),0)</f>
        <v>8767.58</v>
      </c>
      <c r="H63" s="31">
        <f>IFERROR(VLOOKUP(B63,'RIEPILOGO PE_2025_AGG 34'!$A$6:$C$182,3,FALSE),0)</f>
        <v>13009.97</v>
      </c>
      <c r="I63" s="31">
        <f t="shared" si="0"/>
        <v>4242.3899999999994</v>
      </c>
    </row>
    <row r="64" spans="1:9" x14ac:dyDescent="0.4">
      <c r="B64" s="4" t="s">
        <v>88</v>
      </c>
      <c r="C64" s="4" t="s">
        <v>89</v>
      </c>
      <c r="D64" s="31">
        <f>IFERROR(VLOOKUP(B64,'RIEPILOGO_PD 2023'!$A$6:$C$119,3,FALSE),0)</f>
        <v>16505.560000000001</v>
      </c>
      <c r="E64" s="31">
        <f>IFERROR(VLOOKUP(B64,'RIEPILOGO_PD 2025'!$A$6:$C$119,3,FALSE),0)</f>
        <v>16486.310000000001</v>
      </c>
      <c r="H64" s="31">
        <f>IFERROR(VLOOKUP(B64,'RIEPILOGO PE_2025_AGG 34'!$A$6:$C$182,3,FALSE),0)</f>
        <v>13604.6</v>
      </c>
      <c r="I64" s="31">
        <f t="shared" si="0"/>
        <v>-2881.7100000000009</v>
      </c>
    </row>
    <row r="65" spans="1:11" x14ac:dyDescent="0.4">
      <c r="B65" s="4" t="s">
        <v>90</v>
      </c>
      <c r="C65" s="4" t="s">
        <v>91</v>
      </c>
      <c r="D65" s="31">
        <f>IFERROR(VLOOKUP(B65,'RIEPILOGO_PD 2023'!$A$6:$C$119,3,FALSE),0)</f>
        <v>8661.02</v>
      </c>
      <c r="E65" s="31">
        <f>IFERROR(VLOOKUP(B65,'RIEPILOGO_PD 2025'!$A$6:$C$119,3,FALSE),0)</f>
        <v>9138.4</v>
      </c>
      <c r="H65" s="31">
        <f>IFERROR(VLOOKUP(B65,'RIEPILOGO PE_2025_AGG 34'!$A$6:$C$182,3,FALSE),0)</f>
        <v>6712</v>
      </c>
      <c r="I65" s="31">
        <f t="shared" si="0"/>
        <v>-2426.3999999999996</v>
      </c>
    </row>
    <row r="66" spans="1:11" x14ac:dyDescent="0.4">
      <c r="B66" s="4" t="s">
        <v>92</v>
      </c>
      <c r="C66" s="4" t="s">
        <v>93</v>
      </c>
      <c r="D66" s="31">
        <f>IFERROR(VLOOKUP(B66,'RIEPILOGO_PD 2023'!$A$6:$C$119,3,FALSE),0)</f>
        <v>6559.36</v>
      </c>
      <c r="E66" s="31">
        <f>IFERROR(VLOOKUP(B66,'RIEPILOGO_PD 2025'!$A$6:$C$119,3,FALSE),0)</f>
        <v>7713.75</v>
      </c>
      <c r="H66" s="31">
        <f>IFERROR(VLOOKUP(B66,'RIEPILOGO PE_2025_AGG 34'!$A$6:$C$182,3,FALSE),0)</f>
        <v>5668.67</v>
      </c>
      <c r="I66" s="31">
        <f t="shared" si="0"/>
        <v>-2045.08</v>
      </c>
    </row>
    <row r="67" spans="1:11" x14ac:dyDescent="0.4">
      <c r="B67" s="4" t="s">
        <v>94</v>
      </c>
      <c r="C67" s="4" t="s">
        <v>69</v>
      </c>
      <c r="D67" s="31">
        <f>IFERROR(VLOOKUP(B67,'RIEPILOGO_PD 2023'!$A$6:$C$119,3,FALSE),0)</f>
        <v>2463.34</v>
      </c>
      <c r="E67" s="31">
        <f>IFERROR(VLOOKUP(B67,'RIEPILOGO_PD 2025'!$A$6:$C$119,3,FALSE),0)</f>
        <v>2773.27</v>
      </c>
      <c r="H67" s="31">
        <f>IFERROR(VLOOKUP(B67,'RIEPILOGO PE_2025_AGG 34'!$A$6:$C$182,3,FALSE),0)</f>
        <v>8845.4599999999991</v>
      </c>
      <c r="I67" s="31">
        <f t="shared" si="0"/>
        <v>6072.1899999999987</v>
      </c>
      <c r="J67" s="31">
        <f>I67</f>
        <v>6072.1899999999987</v>
      </c>
    </row>
    <row r="68" spans="1:11" x14ac:dyDescent="0.4">
      <c r="A68" t="s">
        <v>545</v>
      </c>
      <c r="B68" s="4" t="s">
        <v>95</v>
      </c>
      <c r="C68" s="4" t="s">
        <v>96</v>
      </c>
      <c r="D68" s="31">
        <f>IFERROR(VLOOKUP(B68,'RIEPILOGO_PD 2023'!$A$6:$C$119,3,FALSE),0)</f>
        <v>57410.42</v>
      </c>
      <c r="E68" s="31">
        <f>IFERROR(VLOOKUP(B68,'RIEPILOGO_PD 2025'!$A$6:$C$119,3,FALSE),0)</f>
        <v>60786.78</v>
      </c>
      <c r="G68" t="s">
        <v>592</v>
      </c>
      <c r="H68" s="31">
        <f>IFERROR(VLOOKUP(B68,'RIEPILOGO PE_2025_AGG 34'!$A$6:$C$182,3,FALSE),0)</f>
        <v>63010.26</v>
      </c>
      <c r="I68" s="31">
        <f t="shared" si="0"/>
        <v>2223.4800000000032</v>
      </c>
    </row>
    <row r="69" spans="1:11" x14ac:dyDescent="0.4">
      <c r="B69" s="4" t="s">
        <v>97</v>
      </c>
      <c r="C69" s="4" t="s">
        <v>73</v>
      </c>
      <c r="D69" s="31">
        <f>IFERROR(VLOOKUP(B69,'RIEPILOGO_PD 2023'!$A$6:$C$119,3,FALSE),0)</f>
        <v>18888.97</v>
      </c>
      <c r="E69" s="31">
        <f>IFERROR(VLOOKUP(B69,'RIEPILOGO_PD 2025'!$A$6:$C$119,3,FALSE),0)</f>
        <v>19867.03</v>
      </c>
      <c r="H69" s="31">
        <f>IFERROR(VLOOKUP(B69,'RIEPILOGO PE_2025_AGG 34'!$A$6:$C$182,3,FALSE),0)</f>
        <v>10566.16</v>
      </c>
      <c r="I69" s="31">
        <f t="shared" si="0"/>
        <v>-9300.869999999999</v>
      </c>
    </row>
    <row r="70" spans="1:11" x14ac:dyDescent="0.4">
      <c r="B70" s="4" t="s">
        <v>98</v>
      </c>
      <c r="C70" s="4" t="s">
        <v>55</v>
      </c>
      <c r="D70" s="31">
        <f>IFERROR(VLOOKUP(B70,'RIEPILOGO_PD 2023'!$A$6:$C$119,3,FALSE),0)</f>
        <v>1031.24</v>
      </c>
      <c r="E70" s="31">
        <f>IFERROR(VLOOKUP(B70,'RIEPILOGO_PD 2025'!$A$6:$C$119,3,FALSE),0)</f>
        <v>1116.33</v>
      </c>
      <c r="H70" s="31">
        <f>IFERROR(VLOOKUP(B70,'RIEPILOGO PE_2025_AGG 34'!$A$6:$C$182,3,FALSE),0)</f>
        <v>2307.37</v>
      </c>
      <c r="I70" s="31">
        <f t="shared" si="0"/>
        <v>1191.04</v>
      </c>
    </row>
    <row r="71" spans="1:11" x14ac:dyDescent="0.4">
      <c r="B71" s="4" t="s">
        <v>456</v>
      </c>
      <c r="C71" s="4" t="s">
        <v>57</v>
      </c>
      <c r="D71" s="31">
        <f>IFERROR(VLOOKUP(B71,'RIEPILOGO_PD 2023'!$A$6:$C$119,3,FALSE),0)</f>
        <v>0</v>
      </c>
      <c r="E71" s="31">
        <f>IFERROR(VLOOKUP(B71,'RIEPILOGO_PD 2025'!$A$6:$C$119,3,FALSE),0)</f>
        <v>0</v>
      </c>
      <c r="H71" s="31">
        <f>IFERROR(VLOOKUP(B71,'RIEPILOGO PE_2025_AGG 34'!$A$6:$C$182,3,FALSE),0)</f>
        <v>6940.81</v>
      </c>
      <c r="I71" s="31">
        <f t="shared" ref="I71:I142" si="1">H71-E71</f>
        <v>6940.81</v>
      </c>
    </row>
    <row r="72" spans="1:11" x14ac:dyDescent="0.4">
      <c r="B72" s="4" t="s">
        <v>99</v>
      </c>
      <c r="C72" s="4" t="s">
        <v>61</v>
      </c>
      <c r="D72" s="31">
        <f>IFERROR(VLOOKUP(B72,'RIEPILOGO_PD 2023'!$A$6:$C$119,3,FALSE),0)</f>
        <v>5688.81</v>
      </c>
      <c r="E72" s="31">
        <f>IFERROR(VLOOKUP(B72,'RIEPILOGO_PD 2025'!$A$6:$C$119,3,FALSE),0)</f>
        <v>6348.09</v>
      </c>
      <c r="H72" s="31">
        <f>IFERROR(VLOOKUP(B72,'RIEPILOGO PE_2025_AGG 34'!$A$6:$C$182,3,FALSE),0)</f>
        <v>11370.92</v>
      </c>
      <c r="I72" s="31">
        <f t="shared" si="1"/>
        <v>5022.83</v>
      </c>
    </row>
    <row r="73" spans="1:11" x14ac:dyDescent="0.4">
      <c r="B73" s="4" t="s">
        <v>100</v>
      </c>
      <c r="C73" s="4" t="s">
        <v>89</v>
      </c>
      <c r="D73" s="31">
        <f>IFERROR(VLOOKUP(B73,'RIEPILOGO_PD 2023'!$A$6:$C$119,3,FALSE),0)</f>
        <v>14930.39</v>
      </c>
      <c r="E73" s="31">
        <f>IFERROR(VLOOKUP(B73,'RIEPILOGO_PD 2025'!$A$6:$C$119,3,FALSE),0)</f>
        <v>14838.74</v>
      </c>
      <c r="H73" s="31">
        <f>IFERROR(VLOOKUP(B73,'RIEPILOGO PE_2025_AGG 34'!$A$6:$C$182,3,FALSE),0)</f>
        <v>12315.27</v>
      </c>
      <c r="I73" s="31">
        <f t="shared" si="1"/>
        <v>-2523.4699999999993</v>
      </c>
    </row>
    <row r="74" spans="1:11" x14ac:dyDescent="0.4">
      <c r="B74" s="4" t="s">
        <v>101</v>
      </c>
      <c r="C74" s="4" t="s">
        <v>91</v>
      </c>
      <c r="D74" s="31">
        <f>IFERROR(VLOOKUP(B74,'RIEPILOGO_PD 2023'!$A$6:$C$119,3,FALSE),0)</f>
        <v>7507.31</v>
      </c>
      <c r="E74" s="31">
        <f>IFERROR(VLOOKUP(B74,'RIEPILOGO_PD 2025'!$A$6:$C$119,3,FALSE),0)</f>
        <v>7950.82</v>
      </c>
      <c r="H74" s="31">
        <f>IFERROR(VLOOKUP(B74,'RIEPILOGO PE_2025_AGG 34'!$A$6:$C$182,3,FALSE),0)</f>
        <v>6181.18</v>
      </c>
      <c r="I74" s="31">
        <f t="shared" si="1"/>
        <v>-1769.6399999999994</v>
      </c>
    </row>
    <row r="75" spans="1:11" x14ac:dyDescent="0.4">
      <c r="B75" s="4" t="s">
        <v>102</v>
      </c>
      <c r="C75" s="4" t="s">
        <v>93</v>
      </c>
      <c r="D75" s="31">
        <f>IFERROR(VLOOKUP(B75,'RIEPILOGO_PD 2023'!$A$6:$C$119,3,FALSE),0)</f>
        <v>7510.09</v>
      </c>
      <c r="E75" s="31">
        <f>IFERROR(VLOOKUP(B75,'RIEPILOGO_PD 2025'!$A$6:$C$119,3,FALSE),0)</f>
        <v>8578.94</v>
      </c>
      <c r="H75" s="31">
        <f>IFERROR(VLOOKUP(B75,'RIEPILOGO PE_2025_AGG 34'!$A$6:$C$182,3,FALSE),0)</f>
        <v>5311.02</v>
      </c>
      <c r="I75" s="31">
        <f t="shared" si="1"/>
        <v>-3267.92</v>
      </c>
    </row>
    <row r="76" spans="1:11" x14ac:dyDescent="0.4">
      <c r="B76" s="4" t="s">
        <v>103</v>
      </c>
      <c r="C76" s="4" t="s">
        <v>69</v>
      </c>
      <c r="D76" s="31">
        <f>IFERROR(VLOOKUP(B76,'RIEPILOGO_PD 2023'!$A$6:$C$119,3,FALSE),0)</f>
        <v>1853.61</v>
      </c>
      <c r="E76" s="31">
        <f>IFERROR(VLOOKUP(B76,'RIEPILOGO_PD 2025'!$A$6:$C$119,3,FALSE),0)</f>
        <v>2086.83</v>
      </c>
      <c r="H76" s="31">
        <f>IFERROR(VLOOKUP(B76,'RIEPILOGO PE_2025_AGG 34'!$A$6:$C$182,3,FALSE),0)</f>
        <v>8017.53</v>
      </c>
      <c r="I76" s="31">
        <f t="shared" si="1"/>
        <v>5930.7</v>
      </c>
      <c r="J76" s="31">
        <f>I76</f>
        <v>5930.7</v>
      </c>
    </row>
    <row r="77" spans="1:11" s="16" customFormat="1" x14ac:dyDescent="0.4">
      <c r="A77" s="42" t="s">
        <v>543</v>
      </c>
      <c r="B77" s="43" t="s">
        <v>104</v>
      </c>
      <c r="C77" s="43" t="s">
        <v>105</v>
      </c>
      <c r="D77" s="44">
        <f>IFERROR(VLOOKUP(B77,'RIEPILOGO_PD 2023'!$A$6:$C$119,3,FALSE),0)</f>
        <v>580736.69999999995</v>
      </c>
      <c r="E77" s="44">
        <f>IFERROR(VLOOKUP(B77,'RIEPILOGO_PD 2025'!$A$6:$C$119,3,FALSE),0)</f>
        <v>610238.34</v>
      </c>
      <c r="F77" s="42"/>
      <c r="G77" s="42"/>
      <c r="H77" s="44">
        <f>IFERROR(VLOOKUP(B77,'RIEPILOGO PE_2025_AGG 34'!$A$6:$C$182,3,FALSE),0)</f>
        <v>853276.74</v>
      </c>
      <c r="I77" s="44">
        <f t="shared" si="1"/>
        <v>243038.40000000002</v>
      </c>
      <c r="J77" s="44"/>
      <c r="K77" s="42"/>
    </row>
    <row r="78" spans="1:11" x14ac:dyDescent="0.4">
      <c r="A78" t="s">
        <v>545</v>
      </c>
      <c r="B78" s="4" t="s">
        <v>106</v>
      </c>
      <c r="C78" s="4" t="s">
        <v>107</v>
      </c>
      <c r="D78" s="31">
        <f>IFERROR(VLOOKUP(B78,'RIEPILOGO_PD 2023'!$A$6:$C$119,3,FALSE),0)</f>
        <v>367888.76</v>
      </c>
      <c r="E78" s="31">
        <f>IFERROR(VLOOKUP(B78,'RIEPILOGO_PD 2025'!$A$6:$C$119,3,FALSE),0)</f>
        <v>385347.61</v>
      </c>
      <c r="G78" t="s">
        <v>592</v>
      </c>
      <c r="H78" s="31">
        <f>IFERROR(VLOOKUP(B78,'RIEPILOGO PE_2025_AGG 34'!$A$6:$C$182,3,FALSE),0)</f>
        <v>483038.08</v>
      </c>
      <c r="I78" s="31">
        <f t="shared" si="1"/>
        <v>97690.47000000003</v>
      </c>
    </row>
    <row r="79" spans="1:11" x14ac:dyDescent="0.4">
      <c r="B79" s="4" t="s">
        <v>108</v>
      </c>
      <c r="C79" s="4" t="s">
        <v>73</v>
      </c>
      <c r="D79" s="31">
        <f>IFERROR(VLOOKUP(B79,'RIEPILOGO_PD 2023'!$A$6:$C$119,3,FALSE),0)</f>
        <v>47271.47</v>
      </c>
      <c r="E79" s="31">
        <f>IFERROR(VLOOKUP(B79,'RIEPILOGO_PD 2025'!$A$6:$C$119,3,FALSE),0)</f>
        <v>49719.14</v>
      </c>
      <c r="H79" s="31">
        <f>IFERROR(VLOOKUP(B79,'RIEPILOGO PE_2025_AGG 34'!$A$6:$C$182,3,FALSE),0)</f>
        <v>27522.48</v>
      </c>
      <c r="I79" s="31">
        <f t="shared" si="1"/>
        <v>-22196.66</v>
      </c>
    </row>
    <row r="80" spans="1:11" x14ac:dyDescent="0.4">
      <c r="B80" s="4" t="s">
        <v>457</v>
      </c>
      <c r="C80" s="4" t="s">
        <v>55</v>
      </c>
      <c r="D80" s="31">
        <f>IFERROR(VLOOKUP(B80,'RIEPILOGO_PD 2023'!$A$6:$C$119,3,FALSE),0)</f>
        <v>0</v>
      </c>
      <c r="E80" s="31">
        <f>IFERROR(VLOOKUP(B80,'RIEPILOGO_PD 2025'!$A$6:$C$119,3,FALSE),0)</f>
        <v>0</v>
      </c>
      <c r="H80" s="31">
        <f>IFERROR(VLOOKUP(B80,'RIEPILOGO PE_2025_AGG 34'!$A$6:$C$182,3,FALSE),0)</f>
        <v>27317.88</v>
      </c>
      <c r="I80" s="31">
        <f t="shared" si="1"/>
        <v>27317.88</v>
      </c>
    </row>
    <row r="81" spans="1:12" x14ac:dyDescent="0.4">
      <c r="B81" s="4" t="s">
        <v>109</v>
      </c>
      <c r="C81" s="4" t="s">
        <v>57</v>
      </c>
      <c r="D81" s="31">
        <f>IFERROR(VLOOKUP(B81,'RIEPILOGO_PD 2023'!$A$6:$C$119,3,FALSE),0)</f>
        <v>2883.76</v>
      </c>
      <c r="E81" s="31">
        <f>IFERROR(VLOOKUP(B81,'RIEPILOGO_PD 2025'!$A$6:$C$119,3,FALSE),0)</f>
        <v>3141.46</v>
      </c>
      <c r="H81" s="31">
        <f>IFERROR(VLOOKUP(B81,'RIEPILOGO PE_2025_AGG 34'!$A$6:$C$182,3,FALSE),0)</f>
        <v>16628.59</v>
      </c>
      <c r="I81" s="31">
        <f t="shared" si="1"/>
        <v>13487.130000000001</v>
      </c>
    </row>
    <row r="82" spans="1:12" x14ac:dyDescent="0.4">
      <c r="B82" s="4" t="s">
        <v>110</v>
      </c>
      <c r="C82" s="4" t="s">
        <v>61</v>
      </c>
      <c r="D82" s="31">
        <f>IFERROR(VLOOKUP(B82,'RIEPILOGO_PD 2023'!$A$6:$C$119,3,FALSE),0)</f>
        <v>111293.77</v>
      </c>
      <c r="E82" s="31">
        <f>IFERROR(VLOOKUP(B82,'RIEPILOGO_PD 2025'!$A$6:$C$119,3,FALSE),0)</f>
        <v>126160.78</v>
      </c>
      <c r="H82" s="31">
        <f>IFERROR(VLOOKUP(B82,'RIEPILOGO PE_2025_AGG 34'!$A$6:$C$182,3,FALSE),0)</f>
        <v>226527.1</v>
      </c>
      <c r="I82" s="31">
        <f t="shared" si="1"/>
        <v>100366.32</v>
      </c>
    </row>
    <row r="83" spans="1:12" x14ac:dyDescent="0.4">
      <c r="B83" s="4" t="s">
        <v>111</v>
      </c>
      <c r="C83" s="4" t="s">
        <v>89</v>
      </c>
      <c r="D83" s="31">
        <f>IFERROR(VLOOKUP(B83,'RIEPILOGO_PD 2023'!$A$6:$C$119,3,FALSE),0)</f>
        <v>162701.07</v>
      </c>
      <c r="E83" s="31">
        <f>IFERROR(VLOOKUP(B83,'RIEPILOGO_PD 2025'!$A$6:$C$119,3,FALSE),0)</f>
        <v>161048.69</v>
      </c>
      <c r="H83" s="31">
        <f>IFERROR(VLOOKUP(B83,'RIEPILOGO PE_2025_AGG 34'!$A$6:$C$182,3,FALSE),0)</f>
        <v>104154.75</v>
      </c>
      <c r="I83" s="31">
        <f t="shared" si="1"/>
        <v>-56893.94</v>
      </c>
    </row>
    <row r="84" spans="1:12" x14ac:dyDescent="0.4">
      <c r="B84" s="4" t="s">
        <v>458</v>
      </c>
      <c r="C84" s="4" t="s">
        <v>69</v>
      </c>
      <c r="D84" s="31">
        <f>IFERROR(VLOOKUP(B84,'RIEPILOGO_PD 2023'!$A$6:$C$119,3,FALSE),0)</f>
        <v>0</v>
      </c>
      <c r="E84" s="31">
        <f>IFERROR(VLOOKUP(B84,'RIEPILOGO_PD 2025'!$A$6:$C$119,3,FALSE),0)</f>
        <v>0</v>
      </c>
      <c r="H84" s="31">
        <f>IFERROR(VLOOKUP(B84,'RIEPILOGO PE_2025_AGG 34'!$A$6:$C$182,3,FALSE),0)</f>
        <v>48474.13</v>
      </c>
      <c r="I84" s="31">
        <f t="shared" si="1"/>
        <v>48474.13</v>
      </c>
      <c r="J84" s="31">
        <f>I84</f>
        <v>48474.13</v>
      </c>
    </row>
    <row r="85" spans="1:12" x14ac:dyDescent="0.4">
      <c r="B85" s="4" t="s">
        <v>112</v>
      </c>
      <c r="C85" s="4" t="s">
        <v>113</v>
      </c>
      <c r="D85" s="31">
        <f>IFERROR(VLOOKUP(B85,'RIEPILOGO_PD 2023'!$A$6:$C$119,3,FALSE),0)</f>
        <v>12195.39</v>
      </c>
      <c r="E85" s="31">
        <f>IFERROR(VLOOKUP(B85,'RIEPILOGO_PD 2025'!$A$6:$C$119,3,FALSE),0)</f>
        <v>12864.39</v>
      </c>
      <c r="H85" s="31">
        <f>IFERROR(VLOOKUP(B85,'RIEPILOGO PE_2025_AGG 34'!$A$6:$C$182,3,FALSE),0)</f>
        <v>0</v>
      </c>
      <c r="I85" s="31">
        <f t="shared" si="1"/>
        <v>-12864.39</v>
      </c>
    </row>
    <row r="86" spans="1:12" x14ac:dyDescent="0.4">
      <c r="B86" s="4" t="s">
        <v>114</v>
      </c>
      <c r="C86" s="4" t="s">
        <v>115</v>
      </c>
      <c r="D86" s="31">
        <f>IFERROR(VLOOKUP(B86,'RIEPILOGO_PD 2023'!$A$6:$C$119,3,FALSE),0)</f>
        <v>31543.3</v>
      </c>
      <c r="E86" s="31">
        <f>IFERROR(VLOOKUP(B86,'RIEPILOGO_PD 2025'!$A$6:$C$119,3,FALSE),0)</f>
        <v>32413.15</v>
      </c>
      <c r="H86" s="31">
        <f>IFERROR(VLOOKUP(B86,'RIEPILOGO PE_2025_AGG 34'!$A$6:$C$182,3,FALSE),0)</f>
        <v>32413.15</v>
      </c>
      <c r="I86" s="31">
        <f t="shared" si="1"/>
        <v>0</v>
      </c>
      <c r="K86" s="31">
        <f>H86</f>
        <v>32413.15</v>
      </c>
    </row>
    <row r="87" spans="1:12" x14ac:dyDescent="0.4">
      <c r="A87" t="s">
        <v>545</v>
      </c>
      <c r="B87" s="4" t="s">
        <v>116</v>
      </c>
      <c r="C87" s="4" t="s">
        <v>117</v>
      </c>
      <c r="D87" s="31">
        <f>IFERROR(VLOOKUP(B87,'RIEPILOGO_PD 2023'!$A$6:$C$119,3,FALSE),0)</f>
        <v>172653.52</v>
      </c>
      <c r="E87" s="31">
        <f>IFERROR(VLOOKUP(B87,'RIEPILOGO_PD 2025'!$A$6:$C$119,3,FALSE),0)</f>
        <v>180372.86</v>
      </c>
      <c r="G87" t="s">
        <v>592</v>
      </c>
      <c r="H87" s="31">
        <f>IFERROR(VLOOKUP(B87,'RIEPILOGO PE_2025_AGG 34'!$A$6:$C$182,3,FALSE),0)</f>
        <v>227478.98</v>
      </c>
      <c r="I87" s="31">
        <f t="shared" si="1"/>
        <v>47106.120000000024</v>
      </c>
    </row>
    <row r="88" spans="1:12" x14ac:dyDescent="0.4">
      <c r="B88" s="4" t="s">
        <v>118</v>
      </c>
      <c r="C88" s="4" t="s">
        <v>73</v>
      </c>
      <c r="D88" s="31">
        <f>IFERROR(VLOOKUP(B88,'RIEPILOGO_PD 2023'!$A$6:$C$119,3,FALSE),0)</f>
        <v>47271.47</v>
      </c>
      <c r="E88" s="31">
        <f>IFERROR(VLOOKUP(B88,'RIEPILOGO_PD 2025'!$A$6:$C$119,3,FALSE),0)</f>
        <v>49719.14</v>
      </c>
      <c r="H88" s="31">
        <f>IFERROR(VLOOKUP(B88,'RIEPILOGO PE_2025_AGG 34'!$A$6:$C$182,3,FALSE),0)</f>
        <v>27522.48</v>
      </c>
      <c r="I88" s="31">
        <f t="shared" si="1"/>
        <v>-22196.66</v>
      </c>
    </row>
    <row r="89" spans="1:12" x14ac:dyDescent="0.4">
      <c r="B89" s="4" t="s">
        <v>459</v>
      </c>
      <c r="C89" s="4" t="s">
        <v>55</v>
      </c>
      <c r="D89" s="31">
        <f>IFERROR(VLOOKUP(B89,'RIEPILOGO_PD 2023'!$A$6:$C$119,3,FALSE),0)</f>
        <v>0</v>
      </c>
      <c r="E89" s="31">
        <f>IFERROR(VLOOKUP(B89,'RIEPILOGO_PD 2025'!$A$6:$C$119,3,FALSE),0)</f>
        <v>0</v>
      </c>
      <c r="H89" s="31">
        <f>IFERROR(VLOOKUP(B89,'RIEPILOGO PE_2025_AGG 34'!$A$6:$C$182,3,FALSE),0)</f>
        <v>9950.61</v>
      </c>
      <c r="I89" s="31">
        <f t="shared" si="1"/>
        <v>9950.61</v>
      </c>
    </row>
    <row r="90" spans="1:12" x14ac:dyDescent="0.4">
      <c r="B90" s="4" t="s">
        <v>119</v>
      </c>
      <c r="C90" s="4" t="s">
        <v>57</v>
      </c>
      <c r="D90" s="31">
        <f>IFERROR(VLOOKUP(B90,'RIEPILOGO_PD 2023'!$A$6:$C$119,3,FALSE),0)</f>
        <v>796.81</v>
      </c>
      <c r="E90" s="31">
        <f>IFERROR(VLOOKUP(B90,'RIEPILOGO_PD 2025'!$A$6:$C$119,3,FALSE),0)</f>
        <v>868.01</v>
      </c>
      <c r="H90" s="31">
        <f>IFERROR(VLOOKUP(B90,'RIEPILOGO PE_2025_AGG 34'!$A$6:$C$182,3,FALSE),0)</f>
        <v>10243.58</v>
      </c>
      <c r="I90" s="31">
        <f t="shared" si="1"/>
        <v>9375.57</v>
      </c>
    </row>
    <row r="91" spans="1:12" x14ac:dyDescent="0.4">
      <c r="B91" s="4" t="s">
        <v>120</v>
      </c>
      <c r="C91" s="4" t="s">
        <v>89</v>
      </c>
      <c r="D91" s="31">
        <f>IFERROR(VLOOKUP(B91,'RIEPILOGO_PD 2023'!$A$6:$C$119,3,FALSE),0)</f>
        <v>68880.17</v>
      </c>
      <c r="E91" s="31">
        <f>IFERROR(VLOOKUP(B91,'RIEPILOGO_PD 2025'!$A$6:$C$119,3,FALSE),0)</f>
        <v>68236.97</v>
      </c>
      <c r="H91" s="31">
        <f>IFERROR(VLOOKUP(B91,'RIEPILOGO PE_2025_AGG 34'!$A$6:$C$182,3,FALSE),0)</f>
        <v>71966.16</v>
      </c>
      <c r="I91" s="31">
        <f t="shared" si="1"/>
        <v>3729.1900000000023</v>
      </c>
    </row>
    <row r="92" spans="1:12" x14ac:dyDescent="0.4">
      <c r="B92" s="4" t="s">
        <v>121</v>
      </c>
      <c r="C92" s="4" t="s">
        <v>122</v>
      </c>
      <c r="D92" s="31">
        <f>IFERROR(VLOOKUP(B92,'RIEPILOGO_PD 2023'!$A$6:$C$119,3,FALSE),0)</f>
        <v>39268.46</v>
      </c>
      <c r="E92" s="31">
        <f>IFERROR(VLOOKUP(B92,'RIEPILOGO_PD 2025'!$A$6:$C$119,3,FALSE),0)</f>
        <v>44514.080000000002</v>
      </c>
      <c r="H92" s="31">
        <f>IFERROR(VLOOKUP(B92,'RIEPILOGO PE_2025_AGG 34'!$A$6:$C$182,3,FALSE),0)</f>
        <v>72205.53</v>
      </c>
      <c r="I92" s="31">
        <f t="shared" si="1"/>
        <v>27691.449999999997</v>
      </c>
    </row>
    <row r="93" spans="1:12" x14ac:dyDescent="0.4">
      <c r="B93" s="4" t="s">
        <v>460</v>
      </c>
      <c r="C93" s="4" t="s">
        <v>69</v>
      </c>
      <c r="D93" s="31">
        <f>IFERROR(VLOOKUP(B93,'RIEPILOGO_PD 2023'!$A$6:$C$119,3,FALSE),0)</f>
        <v>0</v>
      </c>
      <c r="E93" s="31">
        <f>IFERROR(VLOOKUP(B93,'RIEPILOGO_PD 2025'!$A$6:$C$119,3,FALSE),0)</f>
        <v>0</v>
      </c>
      <c r="H93" s="31">
        <f>IFERROR(VLOOKUP(B93,'RIEPILOGO PE_2025_AGG 34'!$A$6:$C$182,3,FALSE),0)</f>
        <v>24154.09</v>
      </c>
      <c r="I93" s="31">
        <f t="shared" si="1"/>
        <v>24154.09</v>
      </c>
      <c r="J93" s="31">
        <f>I93</f>
        <v>24154.09</v>
      </c>
    </row>
    <row r="94" spans="1:12" x14ac:dyDescent="0.4">
      <c r="B94" s="4" t="s">
        <v>123</v>
      </c>
      <c r="C94" s="4" t="s">
        <v>113</v>
      </c>
      <c r="D94" s="31">
        <f>IFERROR(VLOOKUP(B94,'RIEPILOGO_PD 2023'!$A$6:$C$119,3,FALSE),0)</f>
        <v>5307</v>
      </c>
      <c r="E94" s="31">
        <f>IFERROR(VLOOKUP(B94,'RIEPILOGO_PD 2025'!$A$6:$C$119,3,FALSE),0)</f>
        <v>5598.13</v>
      </c>
      <c r="H94" s="31">
        <f>IFERROR(VLOOKUP(B94,'RIEPILOGO PE_2025_AGG 34'!$A$6:$C$182,3,FALSE),0)</f>
        <v>0</v>
      </c>
      <c r="I94" s="31">
        <f t="shared" si="1"/>
        <v>-5598.13</v>
      </c>
    </row>
    <row r="95" spans="1:12" x14ac:dyDescent="0.4">
      <c r="B95" s="4" t="s">
        <v>124</v>
      </c>
      <c r="C95" s="4" t="s">
        <v>115</v>
      </c>
      <c r="D95" s="31">
        <f>IFERROR(VLOOKUP(B95,'RIEPILOGO_PD 2023'!$A$6:$C$119,3,FALSE),0)</f>
        <v>11129.61</v>
      </c>
      <c r="E95" s="31">
        <f>IFERROR(VLOOKUP(B95,'RIEPILOGO_PD 2025'!$A$6:$C$119,3,FALSE),0)</f>
        <v>11436.53</v>
      </c>
      <c r="H95" s="31">
        <f>IFERROR(VLOOKUP(B95,'RIEPILOGO PE_2025_AGG 34'!$A$6:$C$182,3,FALSE),0)</f>
        <v>11436.53</v>
      </c>
      <c r="I95" s="31">
        <f t="shared" si="1"/>
        <v>0</v>
      </c>
      <c r="K95" s="31">
        <f>H95</f>
        <v>11436.53</v>
      </c>
      <c r="L95" s="31">
        <f>K95+K86</f>
        <v>43849.68</v>
      </c>
    </row>
    <row r="96" spans="1:12" x14ac:dyDescent="0.4">
      <c r="A96" t="s">
        <v>545</v>
      </c>
      <c r="B96" s="4" t="s">
        <v>461</v>
      </c>
      <c r="C96" s="4" t="s">
        <v>126</v>
      </c>
      <c r="D96" s="31">
        <f>IFERROR(VLOOKUP(B96,'RIEPILOGO_PD 2023'!$A$6:$C$119,3,FALSE),0)</f>
        <v>40194.42</v>
      </c>
      <c r="E96" s="31">
        <f>IFERROR(VLOOKUP(B96,'RIEPILOGO_PD 2025'!$A$6:$C$119,3,FALSE),0)</f>
        <v>44517.87</v>
      </c>
      <c r="G96" t="s">
        <v>595</v>
      </c>
      <c r="H96" s="31">
        <f>IFERROR(VLOOKUP(B96,'RIEPILOGO PE_2025_AGG 34'!$A$6:$C$182,3,FALSE),0)</f>
        <v>142759.67999999999</v>
      </c>
      <c r="I96" s="31">
        <f t="shared" si="1"/>
        <v>98241.81</v>
      </c>
    </row>
    <row r="97" spans="1:11" x14ac:dyDescent="0.4">
      <c r="B97" s="4" t="s">
        <v>578</v>
      </c>
      <c r="C97" s="4" t="s">
        <v>14</v>
      </c>
      <c r="D97" s="31">
        <f>IFERROR(VLOOKUP(B97,'RIEPILOGO_PD 2023'!$A$6:$C$119,3,FALSE),0)</f>
        <v>0</v>
      </c>
      <c r="E97" s="31">
        <f>IFERROR(VLOOKUP(B97,'RIEPILOGO_PD 2025'!$A$6:$C$119,3,FALSE),0)</f>
        <v>0</v>
      </c>
      <c r="H97" s="31">
        <f>IFERROR(VLOOKUP(B97,'RIEPILOGO PE_2025_AGG 34'!$A$6:$C$182,3,FALSE),0)</f>
        <v>2073.4699999999998</v>
      </c>
      <c r="I97" s="31">
        <f t="shared" ref="I97" si="2">H97-E97</f>
        <v>2073.4699999999998</v>
      </c>
    </row>
    <row r="98" spans="1:11" x14ac:dyDescent="0.4">
      <c r="B98" s="4" t="s">
        <v>462</v>
      </c>
      <c r="C98" s="4" t="s">
        <v>16</v>
      </c>
      <c r="D98" s="31">
        <f>IFERROR(VLOOKUP(B98,'RIEPILOGO_PD 2023'!$A$6:$C$119,3,FALSE),0)</f>
        <v>0</v>
      </c>
      <c r="E98" s="31">
        <f>IFERROR(VLOOKUP(B98,'RIEPILOGO_PD 2025'!$A$6:$C$119,3,FALSE),0)</f>
        <v>0</v>
      </c>
      <c r="H98" s="31">
        <f>IFERROR(VLOOKUP(B98,'RIEPILOGO PE_2025_AGG 34'!$A$6:$C$182,3,FALSE),0)</f>
        <v>5192.5</v>
      </c>
      <c r="I98" s="31">
        <f t="shared" si="1"/>
        <v>5192.5</v>
      </c>
    </row>
    <row r="99" spans="1:11" x14ac:dyDescent="0.4">
      <c r="B99" s="4" t="s">
        <v>463</v>
      </c>
      <c r="C99" s="4" t="s">
        <v>18</v>
      </c>
      <c r="D99" s="31">
        <f>IFERROR(VLOOKUP(B99,'RIEPILOGO_PD 2023'!$A$6:$C$119,3,FALSE),0)</f>
        <v>0</v>
      </c>
      <c r="E99" s="31">
        <f>IFERROR(VLOOKUP(B99,'RIEPILOGO_PD 2025'!$A$6:$C$119,3,FALSE),0)</f>
        <v>0</v>
      </c>
      <c r="H99" s="31">
        <f>IFERROR(VLOOKUP(B99,'RIEPILOGO PE_2025_AGG 34'!$A$6:$C$182,3,FALSE),0)</f>
        <v>1040.0899999999999</v>
      </c>
      <c r="I99" s="31">
        <f t="shared" si="1"/>
        <v>1040.0899999999999</v>
      </c>
    </row>
    <row r="100" spans="1:11" x14ac:dyDescent="0.4">
      <c r="B100" s="4" t="s">
        <v>464</v>
      </c>
      <c r="C100" s="4" t="s">
        <v>128</v>
      </c>
      <c r="D100" s="31">
        <f>IFERROR(VLOOKUP(B100,'RIEPILOGO_PD 2023'!$A$6:$C$119,3,FALSE),0)</f>
        <v>29316.07</v>
      </c>
      <c r="E100" s="31">
        <f>IFERROR(VLOOKUP(B100,'RIEPILOGO_PD 2025'!$A$6:$C$119,3,FALSE),0)</f>
        <v>33227.78</v>
      </c>
      <c r="H100" s="31">
        <f>IFERROR(VLOOKUP(B100,'RIEPILOGO PE_2025_AGG 34'!$A$6:$C$182,3,FALSE),0)</f>
        <v>26333.58</v>
      </c>
      <c r="I100" s="31">
        <f t="shared" si="1"/>
        <v>-6894.1999999999971</v>
      </c>
    </row>
    <row r="101" spans="1:11" x14ac:dyDescent="0.4">
      <c r="B101" s="4" t="s">
        <v>465</v>
      </c>
      <c r="C101" s="4" t="s">
        <v>130</v>
      </c>
      <c r="D101" s="31">
        <f>IFERROR(VLOOKUP(B101,'RIEPILOGO_PD 2023'!$A$6:$C$119,3,FALSE),0)</f>
        <v>10878.35</v>
      </c>
      <c r="E101" s="31">
        <f>IFERROR(VLOOKUP(B101,'RIEPILOGO_PD 2025'!$A$6:$C$119,3,FALSE),0)</f>
        <v>11290.09</v>
      </c>
      <c r="H101" s="31">
        <f>IFERROR(VLOOKUP(B101,'RIEPILOGO PE_2025_AGG 34'!$A$6:$C$182,3,FALSE),0)</f>
        <v>95522.15</v>
      </c>
      <c r="I101" s="31">
        <f t="shared" si="1"/>
        <v>84232.06</v>
      </c>
    </row>
    <row r="102" spans="1:11" x14ac:dyDescent="0.4">
      <c r="B102" s="4" t="s">
        <v>546</v>
      </c>
      <c r="C102" s="4" t="s">
        <v>137</v>
      </c>
      <c r="D102" s="31">
        <f>IFERROR(VLOOKUP(B102,'RIEPILOGO_PD 2023'!$A$6:$C$119,3,FALSE),0)</f>
        <v>0</v>
      </c>
      <c r="E102" s="31">
        <f>IFERROR(VLOOKUP(B102,'RIEPILOGO_PD 2025'!$A$6:$C$119,3,FALSE),0)</f>
        <v>0</v>
      </c>
      <c r="H102" s="31">
        <f>IFERROR(VLOOKUP(B102,'RIEPILOGO PE_2025_AGG 34'!$A$6:$C$182,3,FALSE),0)</f>
        <v>12597.89</v>
      </c>
      <c r="I102" s="31">
        <f t="shared" ref="I102" si="3">H102-E102</f>
        <v>12597.89</v>
      </c>
    </row>
    <row r="103" spans="1:11" s="16" customFormat="1" x14ac:dyDescent="0.4">
      <c r="A103" s="42" t="s">
        <v>543</v>
      </c>
      <c r="B103" s="43" t="s">
        <v>131</v>
      </c>
      <c r="C103" s="43" t="s">
        <v>132</v>
      </c>
      <c r="D103" s="44">
        <f>IFERROR(VLOOKUP(B103,'RIEPILOGO_PD 2023'!$A$6:$C$119,3,FALSE),0)</f>
        <v>188780.6</v>
      </c>
      <c r="E103" s="44">
        <f>IFERROR(VLOOKUP(B103,'RIEPILOGO_PD 2025'!$A$6:$C$119,3,FALSE),0)</f>
        <v>196046.4</v>
      </c>
      <c r="F103" s="42"/>
      <c r="G103" s="42"/>
      <c r="H103" s="44">
        <f>IFERROR(VLOOKUP(B103,'RIEPILOGO PE_2025_AGG 34'!$A$6:$C$182,3,FALSE),0)</f>
        <v>205150.02</v>
      </c>
      <c r="I103" s="44">
        <f t="shared" si="1"/>
        <v>9103.6199999999953</v>
      </c>
      <c r="J103" s="44"/>
      <c r="K103" s="42"/>
    </row>
    <row r="104" spans="1:11" x14ac:dyDescent="0.4">
      <c r="A104" t="s">
        <v>545</v>
      </c>
      <c r="B104" s="4" t="s">
        <v>466</v>
      </c>
      <c r="C104" s="4" t="s">
        <v>134</v>
      </c>
      <c r="D104" s="31">
        <f>IFERROR(VLOOKUP(B104,'RIEPILOGO_PD 2023'!$A$6:$C$119,3,FALSE),0)</f>
        <v>154007.13</v>
      </c>
      <c r="E104" s="31">
        <f>IFERROR(VLOOKUP(B104,'RIEPILOGO_PD 2025'!$A$6:$C$119,3,FALSE),0)</f>
        <v>160011.28</v>
      </c>
      <c r="G104" t="s">
        <v>593</v>
      </c>
      <c r="H104" s="31">
        <f>IFERROR(VLOOKUP(B104,'RIEPILOGO PE_2025_AGG 34'!$A$6:$C$182,3,FALSE),0)</f>
        <v>135472.54</v>
      </c>
      <c r="I104" s="31">
        <f t="shared" si="1"/>
        <v>-24538.739999999991</v>
      </c>
    </row>
    <row r="105" spans="1:11" x14ac:dyDescent="0.4">
      <c r="B105" s="4" t="s">
        <v>467</v>
      </c>
      <c r="C105" s="4" t="s">
        <v>130</v>
      </c>
      <c r="D105" s="31">
        <f>IFERROR(VLOOKUP(B105,'RIEPILOGO_PD 2023'!$A$6:$C$119,3,FALSE),0)</f>
        <v>139280.92000000001</v>
      </c>
      <c r="E105" s="31">
        <f>IFERROR(VLOOKUP(B105,'RIEPILOGO_PD 2025'!$A$6:$C$119,3,FALSE),0)</f>
        <v>144944.69</v>
      </c>
      <c r="H105" s="31">
        <f>IFERROR(VLOOKUP(B105,'RIEPILOGO PE_2025_AGG 34'!$A$6:$C$182,3,FALSE),0)</f>
        <v>112110.99</v>
      </c>
      <c r="I105" s="31">
        <f t="shared" si="1"/>
        <v>-32833.699999999997</v>
      </c>
    </row>
    <row r="106" spans="1:11" x14ac:dyDescent="0.4">
      <c r="B106" s="4" t="s">
        <v>468</v>
      </c>
      <c r="C106" s="4" t="s">
        <v>137</v>
      </c>
      <c r="D106" s="31">
        <f>IFERROR(VLOOKUP(B106,'RIEPILOGO_PD 2023'!$A$6:$C$119,3,FALSE),0)</f>
        <v>14726.21</v>
      </c>
      <c r="E106" s="31">
        <f>IFERROR(VLOOKUP(B106,'RIEPILOGO_PD 2025'!$A$6:$C$119,3,FALSE),0)</f>
        <v>15066.59</v>
      </c>
      <c r="H106" s="31">
        <f>IFERROR(VLOOKUP(B106,'RIEPILOGO PE_2025_AGG 34'!$A$6:$C$182,3,FALSE),0)</f>
        <v>23361.55</v>
      </c>
      <c r="I106" s="31">
        <f t="shared" si="1"/>
        <v>8294.9599999999991</v>
      </c>
    </row>
    <row r="107" spans="1:11" x14ac:dyDescent="0.4">
      <c r="A107" t="s">
        <v>545</v>
      </c>
      <c r="B107" s="4" t="s">
        <v>133</v>
      </c>
      <c r="C107" s="4" t="s">
        <v>139</v>
      </c>
      <c r="D107" s="31">
        <f>IFERROR(VLOOKUP(B107,'RIEPILOGO_PD 2023'!$A$6:$C$119,3,FALSE),0)</f>
        <v>24104.26</v>
      </c>
      <c r="E107" s="31">
        <f>IFERROR(VLOOKUP(B107,'RIEPILOGO_PD 2025'!$A$6:$C$119,3,FALSE),0)</f>
        <v>24318.92</v>
      </c>
      <c r="G107" t="s">
        <v>593</v>
      </c>
      <c r="H107" s="31">
        <f>IFERROR(VLOOKUP(B107,'RIEPILOGO PE_2025_AGG 34'!$A$6:$C$182,3,FALSE),0)</f>
        <v>40401.230000000003</v>
      </c>
      <c r="I107" s="31">
        <f t="shared" si="1"/>
        <v>16082.310000000005</v>
      </c>
    </row>
    <row r="108" spans="1:11" x14ac:dyDescent="0.4">
      <c r="B108" s="4" t="s">
        <v>579</v>
      </c>
      <c r="C108" s="4" t="s">
        <v>14</v>
      </c>
      <c r="D108" s="31">
        <f>IFERROR(VLOOKUP(B108,'RIEPILOGO_PD 2023'!$A$6:$C$119,3,FALSE),0)</f>
        <v>0</v>
      </c>
      <c r="E108" s="31">
        <f>IFERROR(VLOOKUP(B108,'RIEPILOGO_PD 2025'!$A$6:$C$119,3,FALSE),0)</f>
        <v>0</v>
      </c>
      <c r="H108" s="31">
        <f>IFERROR(VLOOKUP(B108,'RIEPILOGO PE_2025_AGG 34'!$A$6:$C$182,3,FALSE),0)</f>
        <v>269.91000000000003</v>
      </c>
      <c r="I108" s="31">
        <f t="shared" ref="I108:I109" si="4">H108-E108</f>
        <v>269.91000000000003</v>
      </c>
    </row>
    <row r="109" spans="1:11" x14ac:dyDescent="0.4">
      <c r="B109" s="4" t="s">
        <v>580</v>
      </c>
      <c r="C109" s="4" t="s">
        <v>16</v>
      </c>
      <c r="D109" s="31">
        <f>IFERROR(VLOOKUP(B109,'RIEPILOGO_PD 2023'!$A$6:$C$119,3,FALSE),0)</f>
        <v>0</v>
      </c>
      <c r="E109" s="31">
        <f>IFERROR(VLOOKUP(B109,'RIEPILOGO_PD 2025'!$A$6:$C$119,3,FALSE),0)</f>
        <v>0</v>
      </c>
      <c r="H109" s="31">
        <f>IFERROR(VLOOKUP(B109,'RIEPILOGO PE_2025_AGG 34'!$A$6:$C$182,3,FALSE),0)</f>
        <v>982.02</v>
      </c>
      <c r="I109" s="31">
        <f t="shared" si="4"/>
        <v>982.02</v>
      </c>
    </row>
    <row r="110" spans="1:11" x14ac:dyDescent="0.4">
      <c r="B110" s="4" t="s">
        <v>581</v>
      </c>
      <c r="C110" s="4" t="s">
        <v>18</v>
      </c>
      <c r="D110" s="31">
        <f>IFERROR(VLOOKUP(B110,'RIEPILOGO_PD 2023'!$A$6:$C$119,3,FALSE),0)</f>
        <v>0</v>
      </c>
      <c r="E110" s="31">
        <f>IFERROR(VLOOKUP(B110,'RIEPILOGO_PD 2025'!$A$6:$C$119,3,FALSE),0)</f>
        <v>0</v>
      </c>
      <c r="H110" s="31">
        <f>IFERROR(VLOOKUP(B110,'RIEPILOGO PE_2025_AGG 34'!$A$6:$C$182,3,FALSE),0)</f>
        <v>75.540000000000006</v>
      </c>
      <c r="I110" s="31">
        <f t="shared" ref="I110" si="5">H110-E110</f>
        <v>75.540000000000006</v>
      </c>
    </row>
    <row r="111" spans="1:11" x14ac:dyDescent="0.4">
      <c r="B111" s="4" t="s">
        <v>471</v>
      </c>
      <c r="C111" s="4" t="s">
        <v>141</v>
      </c>
      <c r="D111" s="31">
        <f>IFERROR(VLOOKUP(B111,'RIEPILOGO_PD 2023'!$A$6:$C$119,3,FALSE),0)</f>
        <v>24104.26</v>
      </c>
      <c r="E111" s="31">
        <f>IFERROR(VLOOKUP(B111,'RIEPILOGO_PD 2025'!$A$6:$C$119,3,FALSE),0)</f>
        <v>24318.92</v>
      </c>
      <c r="H111" s="31">
        <f>IFERROR(VLOOKUP(B111,'RIEPILOGO PE_2025_AGG 34'!$A$6:$C$182,3,FALSE),0)</f>
        <v>39073.760000000002</v>
      </c>
      <c r="I111" s="31">
        <f t="shared" si="1"/>
        <v>14754.840000000004</v>
      </c>
    </row>
    <row r="112" spans="1:11" x14ac:dyDescent="0.4">
      <c r="A112" t="s">
        <v>545</v>
      </c>
      <c r="B112" s="4" t="s">
        <v>138</v>
      </c>
      <c r="C112" s="4" t="s">
        <v>143</v>
      </c>
      <c r="D112" s="31">
        <f>IFERROR(VLOOKUP(B112,'RIEPILOGO_PD 2023'!$A$6:$C$119,3,FALSE),0)</f>
        <v>5308.71</v>
      </c>
      <c r="E112" s="31">
        <f>IFERROR(VLOOKUP(B112,'RIEPILOGO_PD 2025'!$A$6:$C$119,3,FALSE),0)</f>
        <v>5894.2</v>
      </c>
      <c r="G112" t="s">
        <v>595</v>
      </c>
      <c r="H112" s="31">
        <f>IFERROR(VLOOKUP(B112,'RIEPILOGO PE_2025_AGG 34'!$A$6:$C$182,3,FALSE),0)</f>
        <v>19825.88</v>
      </c>
      <c r="I112" s="31">
        <f t="shared" si="1"/>
        <v>13931.68</v>
      </c>
    </row>
    <row r="113" spans="1:11" x14ac:dyDescent="0.4">
      <c r="B113" s="4" t="s">
        <v>582</v>
      </c>
      <c r="C113" s="4" t="s">
        <v>14</v>
      </c>
      <c r="D113" s="31">
        <f>IFERROR(VLOOKUP(B113,'RIEPILOGO_PD 2023'!$A$6:$C$119,3,FALSE),0)</f>
        <v>0</v>
      </c>
      <c r="E113" s="31">
        <f>IFERROR(VLOOKUP(B113,'RIEPILOGO_PD 2025'!$A$6:$C$119,3,FALSE),0)</f>
        <v>0</v>
      </c>
      <c r="H113" s="31">
        <f>IFERROR(VLOOKUP(B113,'RIEPILOGO PE_2025_AGG 34'!$A$6:$C$182,3,FALSE),0)</f>
        <v>7396.74</v>
      </c>
      <c r="I113" s="31">
        <f t="shared" ref="I113" si="6">H113-E113</f>
        <v>7396.74</v>
      </c>
    </row>
    <row r="114" spans="1:11" x14ac:dyDescent="0.4">
      <c r="B114" s="4" t="s">
        <v>472</v>
      </c>
      <c r="C114" s="4" t="s">
        <v>16</v>
      </c>
      <c r="D114" s="31">
        <f>IFERROR(VLOOKUP(B114,'RIEPILOGO_PD 2023'!$A$6:$C$119,3,FALSE),0)</f>
        <v>4953.6000000000004</v>
      </c>
      <c r="E114" s="31">
        <f>IFERROR(VLOOKUP(B114,'RIEPILOGO_PD 2025'!$A$6:$C$119,3,FALSE),0)</f>
        <v>5534.1</v>
      </c>
      <c r="H114" s="31">
        <f>IFERROR(VLOOKUP(B114,'RIEPILOGO PE_2025_AGG 34'!$A$6:$C$182,3,FALSE),0)</f>
        <v>9617.6299999999992</v>
      </c>
      <c r="I114" s="31">
        <f t="shared" si="1"/>
        <v>4083.5299999999988</v>
      </c>
    </row>
    <row r="115" spans="1:11" x14ac:dyDescent="0.4">
      <c r="B115" s="4" t="s">
        <v>473</v>
      </c>
      <c r="C115" s="4" t="s">
        <v>130</v>
      </c>
      <c r="D115" s="31">
        <f>IFERROR(VLOOKUP(B115,'RIEPILOGO_PD 2023'!$A$6:$C$119,3,FALSE),0)</f>
        <v>0</v>
      </c>
      <c r="E115" s="31">
        <f>IFERROR(VLOOKUP(B115,'RIEPILOGO_PD 2025'!$A$6:$C$119,3,FALSE),0)</f>
        <v>0</v>
      </c>
      <c r="H115" s="31">
        <f>IFERROR(VLOOKUP(B115,'RIEPILOGO PE_2025_AGG 34'!$A$6:$C$182,3,FALSE),0)</f>
        <v>2451.41</v>
      </c>
      <c r="I115" s="31">
        <f t="shared" si="1"/>
        <v>2451.41</v>
      </c>
    </row>
    <row r="116" spans="1:11" x14ac:dyDescent="0.4">
      <c r="B116" s="4" t="s">
        <v>474</v>
      </c>
      <c r="C116" s="4" t="s">
        <v>137</v>
      </c>
      <c r="D116" s="31">
        <f>IFERROR(VLOOKUP(B116,'RIEPILOGO_PD 2023'!$A$6:$C$119,3,FALSE),0)</f>
        <v>355.11</v>
      </c>
      <c r="E116" s="31">
        <f>IFERROR(VLOOKUP(B116,'RIEPILOGO_PD 2025'!$A$6:$C$119,3,FALSE),0)</f>
        <v>360.1</v>
      </c>
      <c r="H116" s="31">
        <f>IFERROR(VLOOKUP(B116,'RIEPILOGO PE_2025_AGG 34'!$A$6:$C$182,3,FALSE),0)</f>
        <v>360.1</v>
      </c>
      <c r="I116" s="31">
        <f t="shared" si="1"/>
        <v>0</v>
      </c>
    </row>
    <row r="117" spans="1:11" x14ac:dyDescent="0.4">
      <c r="A117" t="s">
        <v>545</v>
      </c>
      <c r="B117" s="4" t="s">
        <v>142</v>
      </c>
      <c r="C117" s="4" t="s">
        <v>147</v>
      </c>
      <c r="D117" s="31">
        <f>IFERROR(VLOOKUP(B117,'RIEPILOGO_PD 2023'!$A$6:$C$119,3,FALSE),0)</f>
        <v>5360.5</v>
      </c>
      <c r="E117" s="31">
        <f>IFERROR(VLOOKUP(B117,'RIEPILOGO_PD 2025'!$A$6:$C$119,3,FALSE),0)</f>
        <v>5822</v>
      </c>
      <c r="G117" t="s">
        <v>595</v>
      </c>
      <c r="H117" s="31">
        <f>IFERROR(VLOOKUP(B117,'RIEPILOGO PE_2025_AGG 34'!$A$6:$C$182,3,FALSE),0)</f>
        <v>9450.3700000000008</v>
      </c>
      <c r="I117" s="31">
        <f t="shared" si="1"/>
        <v>3628.3700000000008</v>
      </c>
    </row>
    <row r="118" spans="1:11" x14ac:dyDescent="0.4">
      <c r="B118" s="4" t="s">
        <v>144</v>
      </c>
      <c r="C118" s="4" t="s">
        <v>16</v>
      </c>
      <c r="D118" s="31">
        <f>IFERROR(VLOOKUP(B118,'RIEPILOGO_PD 2023'!$A$6:$C$119,3,FALSE),0)</f>
        <v>5360.5</v>
      </c>
      <c r="E118" s="31">
        <f>IFERROR(VLOOKUP(B118,'RIEPILOGO_PD 2025'!$A$6:$C$119,3,FALSE),0)</f>
        <v>5822</v>
      </c>
      <c r="H118" s="31">
        <f>IFERROR(VLOOKUP(B118,'RIEPILOGO PE_2025_AGG 34'!$A$6:$C$182,3,FALSE),0)</f>
        <v>5822</v>
      </c>
      <c r="I118" s="31">
        <f t="shared" si="1"/>
        <v>0</v>
      </c>
    </row>
    <row r="119" spans="1:11" x14ac:dyDescent="0.4">
      <c r="B119" s="4" t="s">
        <v>547</v>
      </c>
      <c r="C119" s="4" t="s">
        <v>128</v>
      </c>
      <c r="D119" s="31">
        <f>IFERROR(VLOOKUP(B119,'RIEPILOGO_PD 2023'!$A$6:$C$119,3,FALSE),0)</f>
        <v>0</v>
      </c>
      <c r="E119" s="31">
        <f>IFERROR(VLOOKUP(B119,'RIEPILOGO_PD 2025'!$A$6:$C$119,3,FALSE),0)</f>
        <v>0</v>
      </c>
      <c r="H119" s="31">
        <f>IFERROR(VLOOKUP(B119,'RIEPILOGO PE_2025_AGG 34'!$A$6:$C$182,3,FALSE),0)</f>
        <v>2667.65</v>
      </c>
    </row>
    <row r="120" spans="1:11" x14ac:dyDescent="0.4">
      <c r="B120" s="4" t="s">
        <v>548</v>
      </c>
      <c r="C120" s="4" t="s">
        <v>130</v>
      </c>
      <c r="D120" s="31">
        <f>IFERROR(VLOOKUP(B120,'RIEPILOGO_PD 2023'!$A$6:$C$119,3,FALSE),0)</f>
        <v>0</v>
      </c>
      <c r="E120" s="31">
        <f>IFERROR(VLOOKUP(B120,'RIEPILOGO_PD 2025'!$A$6:$C$119,3,FALSE),0)</f>
        <v>0</v>
      </c>
      <c r="H120" s="31">
        <f>IFERROR(VLOOKUP(B120,'RIEPILOGO PE_2025_AGG 34'!$A$6:$C$182,3,FALSE),0)</f>
        <v>960.72</v>
      </c>
    </row>
    <row r="121" spans="1:11" x14ac:dyDescent="0.4">
      <c r="A121" t="s">
        <v>545</v>
      </c>
      <c r="B121" s="4" t="s">
        <v>146</v>
      </c>
      <c r="C121" s="4" t="s">
        <v>150</v>
      </c>
      <c r="D121" s="31">
        <f>IFERROR(VLOOKUP(B121,'RIEPILOGO_PD 2023'!$A$6:$C$119,3,FALSE),0)</f>
        <v>0</v>
      </c>
      <c r="E121" s="31">
        <f>IFERROR(VLOOKUP(B121,'RIEPILOGO_PD 2025'!$A$6:$C$119,3,FALSE),0)</f>
        <v>0</v>
      </c>
      <c r="G121" t="s">
        <v>595</v>
      </c>
      <c r="H121" s="31">
        <f>IFERROR(VLOOKUP(B121,'RIEPILOGO PE_2025_AGG 34'!$A$6:$C$182,3,FALSE),0)</f>
        <v>0</v>
      </c>
      <c r="I121" s="31">
        <f t="shared" si="1"/>
        <v>0</v>
      </c>
    </row>
    <row r="122" spans="1:11" x14ac:dyDescent="0.4">
      <c r="B122" s="4" t="s">
        <v>475</v>
      </c>
      <c r="C122" s="4" t="s">
        <v>152</v>
      </c>
      <c r="D122" s="31">
        <f>IFERROR(VLOOKUP(B122,'RIEPILOGO_PD 2023'!$A$6:$C$119,3,FALSE),0)</f>
        <v>0</v>
      </c>
      <c r="E122" s="31">
        <f>IFERROR(VLOOKUP(B122,'RIEPILOGO_PD 2025'!$A$6:$C$119,3,FALSE),0)</f>
        <v>0</v>
      </c>
      <c r="H122" s="31">
        <f>IFERROR(VLOOKUP(B122,'RIEPILOGO PE_2025_AGG 34'!$A$6:$C$182,3,FALSE),0)</f>
        <v>0</v>
      </c>
      <c r="I122" s="31">
        <f t="shared" si="1"/>
        <v>0</v>
      </c>
    </row>
    <row r="123" spans="1:11" s="16" customFormat="1" x14ac:dyDescent="0.4">
      <c r="A123" s="42" t="s">
        <v>543</v>
      </c>
      <c r="B123" s="43" t="s">
        <v>153</v>
      </c>
      <c r="C123" s="43" t="s">
        <v>154</v>
      </c>
      <c r="D123" s="44">
        <f>IFERROR(VLOOKUP(B123,'RIEPILOGO_PD 2023'!$A$6:$C$119,3,FALSE),0)</f>
        <v>291309.23</v>
      </c>
      <c r="E123" s="44">
        <f>IFERROR(VLOOKUP(B123,'RIEPILOGO_PD 2025'!$A$6:$C$119,3,FALSE),0)</f>
        <v>302599.42</v>
      </c>
      <c r="F123" s="42"/>
      <c r="G123" s="42"/>
      <c r="H123" s="44">
        <f>IFERROR(VLOOKUP(B123,'RIEPILOGO PE_2025_AGG 34'!$A$6:$C$182,3,FALSE),0)</f>
        <v>285969.36</v>
      </c>
      <c r="I123" s="45">
        <f t="shared" si="1"/>
        <v>-16630.059999999998</v>
      </c>
      <c r="J123" s="44"/>
      <c r="K123" s="44"/>
    </row>
    <row r="124" spans="1:11" x14ac:dyDescent="0.4">
      <c r="A124" t="s">
        <v>545</v>
      </c>
      <c r="B124" s="38" t="s">
        <v>476</v>
      </c>
      <c r="C124" s="38" t="s">
        <v>156</v>
      </c>
      <c r="D124" s="39">
        <f>IFERROR(VLOOKUP(B124,'RIEPILOGO_PD 2023'!$A$6:$C$119,3,FALSE),0)</f>
        <v>89658.61</v>
      </c>
      <c r="E124" s="39">
        <f>IFERROR(VLOOKUP(B124,'RIEPILOGO_PD 2025'!$A$6:$C$119,3,FALSE),0)</f>
        <v>98975.06</v>
      </c>
      <c r="F124" s="40"/>
      <c r="G124" s="40" t="s">
        <v>591</v>
      </c>
      <c r="H124" s="39">
        <f>IFERROR(VLOOKUP(B124,'RIEPILOGO PE_2025_AGG 34'!$A$6:$C$182,3,FALSE),0)</f>
        <v>58856.18</v>
      </c>
      <c r="I124" s="39">
        <f t="shared" si="1"/>
        <v>-40118.879999999997</v>
      </c>
      <c r="J124" s="39"/>
      <c r="K124" s="36"/>
    </row>
    <row r="125" spans="1:11" x14ac:dyDescent="0.4">
      <c r="B125" s="4" t="s">
        <v>477</v>
      </c>
      <c r="C125" s="4" t="s">
        <v>158</v>
      </c>
      <c r="D125" s="31">
        <f>IFERROR(VLOOKUP(B125,'RIEPILOGO_PD 2023'!$A$6:$C$119,3,FALSE),0)</f>
        <v>89658.61</v>
      </c>
      <c r="E125" s="31">
        <f>IFERROR(VLOOKUP(B125,'RIEPILOGO_PD 2025'!$A$6:$C$119,3,FALSE),0)</f>
        <v>98975.06</v>
      </c>
      <c r="H125" s="31">
        <f>IFERROR(VLOOKUP(B125,'RIEPILOGO PE_2025_AGG 34'!$A$6:$C$182,3,FALSE),0)</f>
        <v>58856.18</v>
      </c>
      <c r="I125" s="31">
        <f t="shared" si="1"/>
        <v>-40118.879999999997</v>
      </c>
    </row>
    <row r="126" spans="1:11" x14ac:dyDescent="0.4">
      <c r="A126" t="s">
        <v>545</v>
      </c>
      <c r="B126" s="38" t="s">
        <v>155</v>
      </c>
      <c r="C126" s="38" t="s">
        <v>160</v>
      </c>
      <c r="D126" s="39">
        <f>IFERROR(VLOOKUP(B126,'RIEPILOGO_PD 2023'!$A$6:$C$119,3,FALSE),0)</f>
        <v>201650.62</v>
      </c>
      <c r="E126" s="39">
        <f>IFERROR(VLOOKUP(B126,'RIEPILOGO_PD 2025'!$A$6:$C$119,3,FALSE),0)</f>
        <v>203624.36</v>
      </c>
      <c r="F126" s="40"/>
      <c r="G126" s="40" t="s">
        <v>591</v>
      </c>
      <c r="H126" s="39">
        <f>IFERROR(VLOOKUP(B126,'RIEPILOGO PE_2025_AGG 34'!$A$6:$C$182,3,FALSE),0)</f>
        <v>227113.18</v>
      </c>
      <c r="I126" s="39">
        <f t="shared" si="1"/>
        <v>23488.820000000007</v>
      </c>
      <c r="J126" s="39"/>
      <c r="K126" s="36">
        <f>H126</f>
        <v>227113.18</v>
      </c>
    </row>
    <row r="127" spans="1:11" x14ac:dyDescent="0.4">
      <c r="B127" s="4" t="s">
        <v>157</v>
      </c>
      <c r="C127" s="4" t="s">
        <v>158</v>
      </c>
      <c r="D127" s="31">
        <f>IFERROR(VLOOKUP(B127,'RIEPILOGO_PD 2023'!$A$6:$C$119,3,FALSE),0)</f>
        <v>201650.62</v>
      </c>
      <c r="E127" s="31">
        <f>IFERROR(VLOOKUP(B127,'RIEPILOGO_PD 2025'!$A$6:$C$119,3,FALSE),0)</f>
        <v>203624.36</v>
      </c>
      <c r="H127" s="31">
        <f>IFERROR(VLOOKUP(B127,'RIEPILOGO PE_2025_AGG 34'!$A$6:$C$182,3,FALSE),0)</f>
        <v>227113.18</v>
      </c>
      <c r="I127" s="31">
        <f t="shared" si="1"/>
        <v>23488.820000000007</v>
      </c>
    </row>
    <row r="128" spans="1:11" s="16" customFormat="1" x14ac:dyDescent="0.4">
      <c r="A128" s="42" t="s">
        <v>543</v>
      </c>
      <c r="B128" s="43" t="s">
        <v>162</v>
      </c>
      <c r="C128" s="43" t="s">
        <v>163</v>
      </c>
      <c r="D128" s="44">
        <f>IFERROR(VLOOKUP(B128,'RIEPILOGO_PD 2023'!$A$6:$C$119,3,FALSE),0)</f>
        <v>209791.83</v>
      </c>
      <c r="E128" s="44">
        <f>IFERROR(VLOOKUP(B128,'RIEPILOGO_PD 2025'!$A$6:$C$119,3,FALSE),0)</f>
        <v>217372.17</v>
      </c>
      <c r="F128" s="42"/>
      <c r="G128" s="42"/>
      <c r="H128" s="44">
        <f>IFERROR(VLOOKUP(B128,'RIEPILOGO PE_2025_AGG 34'!$A$6:$C$182,3,FALSE),0)</f>
        <v>224731.08</v>
      </c>
      <c r="I128" s="44">
        <f t="shared" si="1"/>
        <v>7358.9099999999744</v>
      </c>
      <c r="J128" s="44"/>
      <c r="K128" s="42"/>
    </row>
    <row r="129" spans="1:11" x14ac:dyDescent="0.4">
      <c r="A129" t="s">
        <v>545</v>
      </c>
      <c r="B129" s="4" t="s">
        <v>164</v>
      </c>
      <c r="C129" s="4" t="s">
        <v>10</v>
      </c>
      <c r="D129" s="31">
        <f>IFERROR(VLOOKUP(B129,'RIEPILOGO_PD 2023'!$A$6:$C$119,3,FALSE),0)</f>
        <v>209791.83</v>
      </c>
      <c r="E129" s="31">
        <f>IFERROR(VLOOKUP(B129,'RIEPILOGO_PD 2025'!$A$6:$C$119,3,FALSE),0)</f>
        <v>217372.17</v>
      </c>
      <c r="G129" t="s">
        <v>594</v>
      </c>
      <c r="H129" s="31">
        <f>IFERROR(VLOOKUP(B129,'RIEPILOGO PE_2025_AGG 34'!$A$6:$C$182,3,FALSE),0)</f>
        <v>218128.8</v>
      </c>
      <c r="I129" s="31">
        <f t="shared" si="1"/>
        <v>756.62999999997555</v>
      </c>
    </row>
    <row r="130" spans="1:11" x14ac:dyDescent="0.4">
      <c r="B130" s="4" t="s">
        <v>165</v>
      </c>
      <c r="C130" s="4" t="s">
        <v>166</v>
      </c>
      <c r="D130" s="31">
        <f>IFERROR(VLOOKUP(B130,'RIEPILOGO_PD 2023'!$A$6:$C$119,3,FALSE),0)</f>
        <v>10715.07</v>
      </c>
      <c r="E130" s="31">
        <f>IFERROR(VLOOKUP(B130,'RIEPILOGO_PD 2025'!$A$6:$C$119,3,FALSE),0)</f>
        <v>11082.22</v>
      </c>
      <c r="H130" s="31">
        <f>IFERROR(VLOOKUP(B130,'RIEPILOGO PE_2025_AGG 34'!$A$6:$C$182,3,FALSE),0)</f>
        <v>11082.22</v>
      </c>
      <c r="I130" s="31">
        <f t="shared" si="1"/>
        <v>0</v>
      </c>
    </row>
    <row r="131" spans="1:11" x14ac:dyDescent="0.4">
      <c r="B131" s="4" t="s">
        <v>167</v>
      </c>
      <c r="C131" s="4" t="s">
        <v>168</v>
      </c>
      <c r="D131" s="31">
        <f>IFERROR(VLOOKUP(B131,'RIEPILOGO_PD 2023'!$A$6:$C$119,3,FALSE),0)</f>
        <v>117282.01</v>
      </c>
      <c r="E131" s="31">
        <f>IFERROR(VLOOKUP(B131,'RIEPILOGO_PD 2025'!$A$6:$C$119,3,FALSE),0)</f>
        <v>120883.21</v>
      </c>
      <c r="H131" s="31">
        <f>IFERROR(VLOOKUP(B131,'RIEPILOGO PE_2025_AGG 34'!$A$6:$C$182,3,FALSE),0)</f>
        <v>120883.21</v>
      </c>
      <c r="I131" s="31">
        <f t="shared" si="1"/>
        <v>0</v>
      </c>
    </row>
    <row r="132" spans="1:11" x14ac:dyDescent="0.4">
      <c r="B132" s="4" t="s">
        <v>169</v>
      </c>
      <c r="C132" s="4" t="s">
        <v>170</v>
      </c>
      <c r="D132" s="31">
        <f>IFERROR(VLOOKUP(B132,'RIEPILOGO_PD 2023'!$A$6:$C$119,3,FALSE),0)</f>
        <v>81794.75</v>
      </c>
      <c r="E132" s="31">
        <f>IFERROR(VLOOKUP(B132,'RIEPILOGO_PD 2025'!$A$6:$C$119,3,FALSE),0)</f>
        <v>85406.74</v>
      </c>
      <c r="H132" s="31">
        <f>IFERROR(VLOOKUP(B132,'RIEPILOGO PE_2025_AGG 34'!$A$6:$C$182,3,FALSE),0)</f>
        <v>86163.37</v>
      </c>
      <c r="I132" s="31">
        <f t="shared" si="1"/>
        <v>756.6299999999901</v>
      </c>
    </row>
    <row r="133" spans="1:11" x14ac:dyDescent="0.4">
      <c r="A133" t="s">
        <v>545</v>
      </c>
      <c r="B133" s="4" t="s">
        <v>479</v>
      </c>
      <c r="C133" s="4" t="s">
        <v>480</v>
      </c>
      <c r="D133" s="31">
        <f>IFERROR(VLOOKUP(B133,'RIEPILOGO_PD 2023'!$A$6:$C$119,3,FALSE),0)</f>
        <v>0</v>
      </c>
      <c r="E133" s="31">
        <f>IFERROR(VLOOKUP(B133,'RIEPILOGO_PD 2025'!$A$6:$C$119,3,FALSE),0)</f>
        <v>0</v>
      </c>
      <c r="G133" t="s">
        <v>594</v>
      </c>
      <c r="H133" s="31">
        <f>IFERROR(VLOOKUP(B133,'RIEPILOGO PE_2025_AGG 34'!$A$6:$C$182,3,FALSE),0)</f>
        <v>6602.28</v>
      </c>
      <c r="I133" s="31">
        <f t="shared" si="1"/>
        <v>6602.28</v>
      </c>
    </row>
    <row r="134" spans="1:11" x14ac:dyDescent="0.4">
      <c r="B134" s="4" t="s">
        <v>481</v>
      </c>
      <c r="C134" s="4" t="s">
        <v>168</v>
      </c>
      <c r="D134" s="31">
        <f>IFERROR(VLOOKUP(B134,'RIEPILOGO_PD 2023'!$A$6:$C$119,3,FALSE),0)</f>
        <v>0</v>
      </c>
      <c r="E134" s="31">
        <f>IFERROR(VLOOKUP(B134,'RIEPILOGO_PD 2025'!$A$6:$C$119,3,FALSE),0)</f>
        <v>0</v>
      </c>
      <c r="H134" s="31">
        <f>IFERROR(VLOOKUP(B134,'RIEPILOGO PE_2025_AGG 34'!$A$6:$C$182,3,FALSE),0)</f>
        <v>4181.96</v>
      </c>
      <c r="I134" s="31">
        <f t="shared" si="1"/>
        <v>4181.96</v>
      </c>
    </row>
    <row r="135" spans="1:11" x14ac:dyDescent="0.4">
      <c r="B135" s="4" t="s">
        <v>482</v>
      </c>
      <c r="C135" s="4" t="s">
        <v>170</v>
      </c>
      <c r="D135" s="31">
        <f>IFERROR(VLOOKUP(B135,'RIEPILOGO_PD 2023'!$A$6:$C$119,3,FALSE),0)</f>
        <v>0</v>
      </c>
      <c r="E135" s="31">
        <f>IFERROR(VLOOKUP(B135,'RIEPILOGO_PD 2025'!$A$6:$C$119,3,FALSE),0)</f>
        <v>0</v>
      </c>
      <c r="H135" s="31">
        <f>IFERROR(VLOOKUP(B135,'RIEPILOGO PE_2025_AGG 34'!$A$6:$C$182,3,FALSE),0)</f>
        <v>2420.3200000000002</v>
      </c>
      <c r="I135" s="31">
        <f t="shared" si="1"/>
        <v>2420.3200000000002</v>
      </c>
    </row>
    <row r="136" spans="1:11" s="16" customFormat="1" x14ac:dyDescent="0.4">
      <c r="A136" s="42" t="s">
        <v>543</v>
      </c>
      <c r="B136" s="43" t="s">
        <v>171</v>
      </c>
      <c r="C136" s="43" t="s">
        <v>172</v>
      </c>
      <c r="D136" s="44">
        <f>IFERROR(VLOOKUP(B136,'RIEPILOGO_PD 2023'!$A$6:$C$119,3,FALSE),0)</f>
        <v>31548</v>
      </c>
      <c r="E136" s="44">
        <f>IFERROR(VLOOKUP(B136,'RIEPILOGO_PD 2025'!$A$6:$C$119,3,FALSE),0)</f>
        <v>31800</v>
      </c>
      <c r="F136" s="42"/>
      <c r="G136" s="42"/>
      <c r="H136" s="44">
        <f>IFERROR(VLOOKUP(B136,'RIEPILOGO PE_2025_AGG 34'!$A$6:$C$182,3,FALSE),0)</f>
        <v>15860.98</v>
      </c>
      <c r="I136" s="45">
        <f t="shared" si="1"/>
        <v>-15939.02</v>
      </c>
      <c r="J136" s="44"/>
      <c r="K136" s="42"/>
    </row>
    <row r="137" spans="1:11" x14ac:dyDescent="0.4">
      <c r="A137" t="s">
        <v>545</v>
      </c>
      <c r="B137" s="4" t="s">
        <v>483</v>
      </c>
      <c r="C137" s="4" t="s">
        <v>174</v>
      </c>
      <c r="D137" s="31">
        <f>IFERROR(VLOOKUP(B137,'RIEPILOGO_PD 2023'!$A$6:$C$119,3,FALSE),0)</f>
        <v>31548</v>
      </c>
      <c r="E137" s="31">
        <f>IFERROR(VLOOKUP(B137,'RIEPILOGO_PD 2025'!$A$6:$C$119,3,FALSE),0)</f>
        <v>31800</v>
      </c>
      <c r="G137" t="s">
        <v>591</v>
      </c>
      <c r="H137" s="31">
        <f>IFERROR(VLOOKUP(B137,'RIEPILOGO PE_2025_AGG 34'!$A$6:$C$182,3,FALSE),0)</f>
        <v>15860.98</v>
      </c>
      <c r="I137" s="31">
        <f t="shared" si="1"/>
        <v>-15939.02</v>
      </c>
    </row>
    <row r="138" spans="1:11" x14ac:dyDescent="0.4">
      <c r="B138" s="4" t="s">
        <v>484</v>
      </c>
      <c r="C138" s="4" t="s">
        <v>176</v>
      </c>
      <c r="D138" s="31">
        <f>IFERROR(VLOOKUP(B138,'RIEPILOGO_PD 2023'!$A$6:$C$119,3,FALSE),0)</f>
        <v>31548</v>
      </c>
      <c r="E138" s="31">
        <f>IFERROR(VLOOKUP(B138,'RIEPILOGO_PD 2025'!$A$6:$C$119,3,FALSE),0)</f>
        <v>31800</v>
      </c>
      <c r="H138" s="31">
        <f>IFERROR(VLOOKUP(B138,'RIEPILOGO PE_2025_AGG 34'!$A$6:$C$182,3,FALSE),0)</f>
        <v>15860.98</v>
      </c>
      <c r="I138" s="31">
        <f t="shared" si="1"/>
        <v>-15939.02</v>
      </c>
    </row>
    <row r="139" spans="1:11" s="16" customFormat="1" x14ac:dyDescent="0.4">
      <c r="A139" s="16" t="s">
        <v>543</v>
      </c>
      <c r="B139" s="5" t="s">
        <v>485</v>
      </c>
      <c r="C139" s="5" t="s">
        <v>486</v>
      </c>
      <c r="D139" s="33">
        <f>IFERROR(VLOOKUP(B139,'RIEPILOGO_PD 2023'!$A$6:$C$119,3,FALSE),0)</f>
        <v>0</v>
      </c>
      <c r="E139" s="33">
        <f>IFERROR(VLOOKUP(B139,'RIEPILOGO_PD 2025'!$A$6:$C$119,3,FALSE),0)</f>
        <v>0</v>
      </c>
      <c r="H139" s="33">
        <f>IFERROR(VLOOKUP(B139,'RIEPILOGO PE_2025_AGG 34'!$A$6:$C$182,3,FALSE),0)</f>
        <v>25706.32</v>
      </c>
      <c r="I139" s="33">
        <f t="shared" si="1"/>
        <v>25706.32</v>
      </c>
      <c r="J139" s="33"/>
    </row>
    <row r="140" spans="1:11" x14ac:dyDescent="0.4">
      <c r="A140" t="s">
        <v>545</v>
      </c>
      <c r="B140" s="4" t="s">
        <v>487</v>
      </c>
      <c r="C140" s="4" t="s">
        <v>488</v>
      </c>
      <c r="D140" s="31">
        <f>IFERROR(VLOOKUP(B140,'RIEPILOGO_PD 2023'!$A$6:$C$119,3,FALSE),0)</f>
        <v>0</v>
      </c>
      <c r="E140" s="31">
        <f>IFERROR(VLOOKUP(B140,'RIEPILOGO_PD 2025'!$A$6:$C$119,3,FALSE),0)</f>
        <v>0</v>
      </c>
      <c r="G140" t="s">
        <v>591</v>
      </c>
      <c r="H140" s="31">
        <f>IFERROR(VLOOKUP(B140,'RIEPILOGO PE_2025_AGG 34'!$A$6:$C$182,3,FALSE),0)</f>
        <v>25706.32</v>
      </c>
      <c r="I140" s="31">
        <f t="shared" si="1"/>
        <v>25706.32</v>
      </c>
      <c r="J140" s="31">
        <f>I140</f>
        <v>25706.32</v>
      </c>
    </row>
    <row r="141" spans="1:11" x14ac:dyDescent="0.4">
      <c r="B141" s="4" t="s">
        <v>489</v>
      </c>
      <c r="C141" s="4" t="s">
        <v>14</v>
      </c>
      <c r="D141" s="31">
        <f>IFERROR(VLOOKUP(B141,'RIEPILOGO_PD 2023'!$A$6:$C$119,3,FALSE),0)</f>
        <v>0</v>
      </c>
      <c r="E141" s="31">
        <f>IFERROR(VLOOKUP(B141,'RIEPILOGO_PD 2025'!$A$6:$C$119,3,FALSE),0)</f>
        <v>0</v>
      </c>
      <c r="H141" s="31">
        <f>IFERROR(VLOOKUP(B141,'RIEPILOGO PE_2025_AGG 34'!$A$6:$C$182,3,FALSE),0)</f>
        <v>12194.53</v>
      </c>
      <c r="I141" s="31">
        <f t="shared" si="1"/>
        <v>12194.53</v>
      </c>
    </row>
    <row r="142" spans="1:11" x14ac:dyDescent="0.4">
      <c r="B142" s="4" t="s">
        <v>490</v>
      </c>
      <c r="C142" s="4" t="s">
        <v>18</v>
      </c>
      <c r="D142" s="31">
        <f>IFERROR(VLOOKUP(B142,'RIEPILOGO_PD 2023'!$A$6:$C$119,3,FALSE),0)</f>
        <v>0</v>
      </c>
      <c r="E142" s="31">
        <f>IFERROR(VLOOKUP(B142,'RIEPILOGO_PD 2025'!$A$6:$C$119,3,FALSE),0)</f>
        <v>0</v>
      </c>
      <c r="H142" s="31">
        <f>IFERROR(VLOOKUP(B142,'RIEPILOGO PE_2025_AGG 34'!$A$6:$C$182,3,FALSE),0)</f>
        <v>13511.79</v>
      </c>
      <c r="I142" s="31">
        <f t="shared" si="1"/>
        <v>13511.79</v>
      </c>
    </row>
    <row r="143" spans="1:11" s="16" customFormat="1" x14ac:dyDescent="0.4">
      <c r="A143" s="16" t="s">
        <v>543</v>
      </c>
      <c r="B143" s="35" t="s">
        <v>491</v>
      </c>
      <c r="C143" s="35" t="s">
        <v>492</v>
      </c>
      <c r="D143" s="36">
        <f>IFERROR(VLOOKUP(B143,'RIEPILOGO_PD 2023'!$A$6:$C$119,3,FALSE),0)</f>
        <v>0</v>
      </c>
      <c r="E143" s="36">
        <f>IFERROR(VLOOKUP(B143,'RIEPILOGO_PD 2025'!$A$6:$C$119,3,FALSE),0)</f>
        <v>0</v>
      </c>
      <c r="F143" s="37"/>
      <c r="G143" s="37"/>
      <c r="H143" s="36">
        <f>IFERROR(VLOOKUP(B143,'RIEPILOGO PE_2025_AGG 34'!$A$6:$C$182,3,FALSE),0)</f>
        <v>353690.88</v>
      </c>
      <c r="I143" s="36">
        <f t="shared" ref="I143:I187" si="7">H143-E143</f>
        <v>353690.88</v>
      </c>
      <c r="J143" s="36"/>
      <c r="K143" s="36">
        <f>H143</f>
        <v>353690.88</v>
      </c>
    </row>
    <row r="144" spans="1:11" x14ac:dyDescent="0.4">
      <c r="A144" t="s">
        <v>545</v>
      </c>
      <c r="B144" s="38" t="s">
        <v>493</v>
      </c>
      <c r="C144" s="38" t="s">
        <v>488</v>
      </c>
      <c r="D144" s="39">
        <f>IFERROR(VLOOKUP(B144,'RIEPILOGO_PD 2023'!$A$6:$C$119,3,FALSE),0)</f>
        <v>0</v>
      </c>
      <c r="E144" s="39">
        <f>IFERROR(VLOOKUP(B144,'RIEPILOGO_PD 2025'!$A$6:$C$119,3,FALSE),0)</f>
        <v>0</v>
      </c>
      <c r="F144" s="40"/>
      <c r="G144" s="40" t="s">
        <v>591</v>
      </c>
      <c r="H144" s="39">
        <f>IFERROR(VLOOKUP(B144,'RIEPILOGO PE_2025_AGG 34'!$A$6:$C$182,3,FALSE),0)</f>
        <v>353690.88</v>
      </c>
      <c r="I144" s="39">
        <f t="shared" si="7"/>
        <v>353690.88</v>
      </c>
      <c r="J144" s="39">
        <f>I144</f>
        <v>353690.88</v>
      </c>
      <c r="K144" s="40"/>
    </row>
    <row r="145" spans="1:10" x14ac:dyDescent="0.4">
      <c r="B145" s="4" t="s">
        <v>494</v>
      </c>
      <c r="C145" s="4" t="s">
        <v>495</v>
      </c>
      <c r="D145" s="31">
        <f>IFERROR(VLOOKUP(B145,'RIEPILOGO_PD 2023'!$A$6:$C$119,3,FALSE),0)</f>
        <v>0</v>
      </c>
      <c r="E145" s="31">
        <f>IFERROR(VLOOKUP(B145,'RIEPILOGO_PD 2025'!$A$6:$C$119,3,FALSE),0)</f>
        <v>0</v>
      </c>
      <c r="H145" s="31">
        <f>IFERROR(VLOOKUP(B145,'RIEPILOGO PE_2025_AGG 34'!$A$6:$C$182,3,FALSE),0)</f>
        <v>353690.88</v>
      </c>
      <c r="I145" s="31">
        <f t="shared" si="7"/>
        <v>353690.88</v>
      </c>
    </row>
    <row r="146" spans="1:10" s="16" customFormat="1" x14ac:dyDescent="0.4">
      <c r="A146" s="16" t="s">
        <v>543</v>
      </c>
      <c r="B146" s="5" t="s">
        <v>496</v>
      </c>
      <c r="C146" s="5" t="s">
        <v>497</v>
      </c>
      <c r="D146" s="33">
        <f>IFERROR(VLOOKUP(B146,'RIEPILOGO_PD 2023'!$A$6:$C$119,3,FALSE),0)</f>
        <v>0</v>
      </c>
      <c r="E146" s="33">
        <f>IFERROR(VLOOKUP(B146,'RIEPILOGO_PD 2025'!$A$6:$C$119,3,FALSE),0)</f>
        <v>0</v>
      </c>
      <c r="H146" s="33">
        <f>IFERROR(VLOOKUP(B146,'RIEPILOGO PE_2025_AGG 34'!$A$6:$C$182,3,FALSE),0)</f>
        <v>89557.29</v>
      </c>
      <c r="I146" s="33">
        <f t="shared" si="7"/>
        <v>89557.29</v>
      </c>
      <c r="J146" s="33"/>
    </row>
    <row r="147" spans="1:10" x14ac:dyDescent="0.4">
      <c r="A147" t="s">
        <v>545</v>
      </c>
      <c r="B147" s="4" t="s">
        <v>498</v>
      </c>
      <c r="C147" s="4" t="s">
        <v>147</v>
      </c>
      <c r="D147" s="31">
        <f>IFERROR(VLOOKUP(B147,'RIEPILOGO_PD 2023'!$A$6:$C$119,3,FALSE),0)</f>
        <v>0</v>
      </c>
      <c r="E147" s="31">
        <f>IFERROR(VLOOKUP(B147,'RIEPILOGO_PD 2025'!$A$6:$C$119,3,FALSE),0)</f>
        <v>0</v>
      </c>
      <c r="G147" t="s">
        <v>595</v>
      </c>
      <c r="H147" s="31">
        <f>IFERROR(VLOOKUP(B147,'RIEPILOGO PE_2025_AGG 34'!$A$6:$C$182,3,FALSE),0)</f>
        <v>3710.52</v>
      </c>
      <c r="I147" s="31">
        <f t="shared" si="7"/>
        <v>3710.52</v>
      </c>
      <c r="J147" s="31">
        <f>I147</f>
        <v>3710.52</v>
      </c>
    </row>
    <row r="148" spans="1:10" x14ac:dyDescent="0.4">
      <c r="B148" s="4" t="s">
        <v>499</v>
      </c>
      <c r="C148" s="4" t="s">
        <v>16</v>
      </c>
      <c r="D148" s="31">
        <f>IFERROR(VLOOKUP(B148,'RIEPILOGO_PD 2023'!$A$6:$C$119,3,FALSE),0)</f>
        <v>0</v>
      </c>
      <c r="E148" s="31">
        <f>IFERROR(VLOOKUP(B148,'RIEPILOGO_PD 2025'!$A$6:$C$119,3,FALSE),0)</f>
        <v>0</v>
      </c>
      <c r="H148" s="31">
        <f>IFERROR(VLOOKUP(B148,'RIEPILOGO PE_2025_AGG 34'!$A$6:$C$182,3,FALSE),0)</f>
        <v>3710.52</v>
      </c>
      <c r="I148" s="31">
        <f t="shared" si="7"/>
        <v>3710.52</v>
      </c>
    </row>
    <row r="149" spans="1:10" x14ac:dyDescent="0.4">
      <c r="A149" t="s">
        <v>545</v>
      </c>
      <c r="B149" s="4" t="s">
        <v>500</v>
      </c>
      <c r="C149" s="4" t="s">
        <v>501</v>
      </c>
      <c r="D149" s="31">
        <f>IFERROR(VLOOKUP(B149,'RIEPILOGO_PD 2023'!$A$6:$C$119,3,FALSE),0)</f>
        <v>0</v>
      </c>
      <c r="E149" s="31">
        <f>IFERROR(VLOOKUP(B149,'RIEPILOGO_PD 2025'!$A$6:$C$119,3,FALSE),0)</f>
        <v>0</v>
      </c>
      <c r="G149" t="s">
        <v>593</v>
      </c>
      <c r="H149" s="31">
        <f>IFERROR(VLOOKUP(B149,'RIEPILOGO PE_2025_AGG 34'!$A$6:$C$182,3,FALSE),0)</f>
        <v>59753.17</v>
      </c>
      <c r="I149" s="31">
        <f t="shared" si="7"/>
        <v>59753.17</v>
      </c>
      <c r="J149" s="31">
        <f>I149</f>
        <v>59753.17</v>
      </c>
    </row>
    <row r="150" spans="1:10" x14ac:dyDescent="0.4">
      <c r="B150" s="4" t="s">
        <v>502</v>
      </c>
      <c r="C150" s="4" t="s">
        <v>12</v>
      </c>
      <c r="D150" s="31">
        <f>IFERROR(VLOOKUP(B150,'RIEPILOGO_PD 2023'!$A$6:$C$119,3,FALSE),0)</f>
        <v>0</v>
      </c>
      <c r="E150" s="31">
        <f>IFERROR(VLOOKUP(B150,'RIEPILOGO_PD 2025'!$A$6:$C$119,3,FALSE),0)</f>
        <v>0</v>
      </c>
      <c r="H150" s="31">
        <f>IFERROR(VLOOKUP(B150,'RIEPILOGO PE_2025_AGG 34'!$A$6:$C$182,3,FALSE),0)</f>
        <v>16362.79</v>
      </c>
      <c r="I150" s="31">
        <f t="shared" si="7"/>
        <v>16362.79</v>
      </c>
    </row>
    <row r="151" spans="1:10" x14ac:dyDescent="0.4">
      <c r="B151" s="4" t="s">
        <v>503</v>
      </c>
      <c r="C151" s="4" t="s">
        <v>16</v>
      </c>
      <c r="D151" s="31">
        <f>IFERROR(VLOOKUP(B151,'RIEPILOGO_PD 2023'!$A$6:$C$119,3,FALSE),0)</f>
        <v>0</v>
      </c>
      <c r="E151" s="31">
        <f>IFERROR(VLOOKUP(B151,'RIEPILOGO_PD 2025'!$A$6:$C$119,3,FALSE),0)</f>
        <v>0</v>
      </c>
      <c r="H151" s="31">
        <f>IFERROR(VLOOKUP(B151,'RIEPILOGO PE_2025_AGG 34'!$A$6:$C$182,3,FALSE),0)</f>
        <v>289.3</v>
      </c>
      <c r="I151" s="31">
        <f t="shared" si="7"/>
        <v>289.3</v>
      </c>
    </row>
    <row r="152" spans="1:10" x14ac:dyDescent="0.4">
      <c r="B152" s="4" t="s">
        <v>504</v>
      </c>
      <c r="C152" s="4" t="s">
        <v>18</v>
      </c>
      <c r="D152" s="31">
        <f>IFERROR(VLOOKUP(B152,'RIEPILOGO_PD 2023'!$A$6:$C$119,3,FALSE),0)</f>
        <v>0</v>
      </c>
      <c r="E152" s="31">
        <f>IFERROR(VLOOKUP(B152,'RIEPILOGO_PD 2025'!$A$6:$C$119,3,FALSE),0)</f>
        <v>0</v>
      </c>
      <c r="H152" s="31">
        <f>IFERROR(VLOOKUP(B152,'RIEPILOGO PE_2025_AGG 34'!$A$6:$C$182,3,FALSE),0)</f>
        <v>2336.09</v>
      </c>
      <c r="I152" s="31">
        <f t="shared" si="7"/>
        <v>2336.09</v>
      </c>
    </row>
    <row r="153" spans="1:10" x14ac:dyDescent="0.4">
      <c r="B153" s="4" t="s">
        <v>505</v>
      </c>
      <c r="C153" s="4" t="s">
        <v>20</v>
      </c>
      <c r="D153" s="31">
        <f>IFERROR(VLOOKUP(B153,'RIEPILOGO_PD 2023'!$A$6:$C$119,3,FALSE),0)</f>
        <v>0</v>
      </c>
      <c r="E153" s="31">
        <f>IFERROR(VLOOKUP(B153,'RIEPILOGO_PD 2025'!$A$6:$C$119,3,FALSE),0)</f>
        <v>0</v>
      </c>
      <c r="H153" s="31">
        <f>IFERROR(VLOOKUP(B153,'RIEPILOGO PE_2025_AGG 34'!$A$6:$C$182,3,FALSE),0)</f>
        <v>6175.44</v>
      </c>
      <c r="I153" s="31">
        <f t="shared" si="7"/>
        <v>6175.44</v>
      </c>
    </row>
    <row r="154" spans="1:10" x14ac:dyDescent="0.4">
      <c r="B154" s="4" t="s">
        <v>506</v>
      </c>
      <c r="C154" s="4" t="s">
        <v>128</v>
      </c>
      <c r="D154" s="31">
        <f>IFERROR(VLOOKUP(B154,'RIEPILOGO_PD 2023'!$A$6:$C$119,3,FALSE),0)</f>
        <v>0</v>
      </c>
      <c r="E154" s="31">
        <f>IFERROR(VLOOKUP(B154,'RIEPILOGO_PD 2025'!$A$6:$C$119,3,FALSE),0)</f>
        <v>0</v>
      </c>
      <c r="H154" s="31">
        <f>IFERROR(VLOOKUP(B154,'RIEPILOGO PE_2025_AGG 34'!$A$6:$C$182,3,FALSE),0)</f>
        <v>5321.96</v>
      </c>
      <c r="I154" s="31">
        <f t="shared" si="7"/>
        <v>5321.96</v>
      </c>
    </row>
    <row r="155" spans="1:10" x14ac:dyDescent="0.4">
      <c r="B155" s="4" t="s">
        <v>507</v>
      </c>
      <c r="C155" s="4" t="s">
        <v>130</v>
      </c>
      <c r="D155" s="31">
        <f>IFERROR(VLOOKUP(B155,'RIEPILOGO_PD 2023'!$A$6:$C$119,3,FALSE),0)</f>
        <v>0</v>
      </c>
      <c r="E155" s="31">
        <f>IFERROR(VLOOKUP(B155,'RIEPILOGO_PD 2025'!$A$6:$C$119,3,FALSE),0)</f>
        <v>0</v>
      </c>
      <c r="H155" s="31">
        <f>IFERROR(VLOOKUP(B155,'RIEPILOGO PE_2025_AGG 34'!$A$6:$C$182,3,FALSE),0)</f>
        <v>20269.560000000001</v>
      </c>
      <c r="I155" s="31">
        <f t="shared" si="7"/>
        <v>20269.560000000001</v>
      </c>
    </row>
    <row r="156" spans="1:10" x14ac:dyDescent="0.4">
      <c r="B156" s="4" t="s">
        <v>508</v>
      </c>
      <c r="C156" s="4" t="s">
        <v>137</v>
      </c>
      <c r="D156" s="31">
        <f>IFERROR(VLOOKUP(B156,'RIEPILOGO_PD 2023'!$A$6:$C$119,3,FALSE),0)</f>
        <v>0</v>
      </c>
      <c r="E156" s="31">
        <f>IFERROR(VLOOKUP(B156,'RIEPILOGO_PD 2025'!$A$6:$C$119,3,FALSE),0)</f>
        <v>0</v>
      </c>
      <c r="H156" s="31">
        <f>IFERROR(VLOOKUP(B156,'RIEPILOGO PE_2025_AGG 34'!$A$6:$C$182,3,FALSE),0)</f>
        <v>8998.0300000000007</v>
      </c>
      <c r="I156" s="31">
        <f t="shared" si="7"/>
        <v>8998.0300000000007</v>
      </c>
    </row>
    <row r="157" spans="1:10" x14ac:dyDescent="0.4">
      <c r="A157" t="s">
        <v>545</v>
      </c>
      <c r="B157" s="4" t="s">
        <v>509</v>
      </c>
      <c r="C157" s="4" t="s">
        <v>510</v>
      </c>
      <c r="D157" s="31">
        <f>IFERROR(VLOOKUP(B157,'RIEPILOGO_PD 2023'!$A$6:$C$119,3,FALSE),0)</f>
        <v>0</v>
      </c>
      <c r="E157" s="31">
        <f>IFERROR(VLOOKUP(B157,'RIEPILOGO_PD 2025'!$A$6:$C$119,3,FALSE),0)</f>
        <v>0</v>
      </c>
      <c r="G157" t="s">
        <v>595</v>
      </c>
      <c r="H157" s="31">
        <f>IFERROR(VLOOKUP(B157,'RIEPILOGO PE_2025_AGG 34'!$A$6:$C$182,3,FALSE),0)</f>
        <v>7016.89</v>
      </c>
      <c r="I157" s="31">
        <f t="shared" si="7"/>
        <v>7016.89</v>
      </c>
      <c r="J157" s="31">
        <f>I157</f>
        <v>7016.89</v>
      </c>
    </row>
    <row r="158" spans="1:10" x14ac:dyDescent="0.4">
      <c r="B158" s="4" t="s">
        <v>511</v>
      </c>
      <c r="C158" s="4" t="s">
        <v>14</v>
      </c>
      <c r="D158" s="31">
        <f>IFERROR(VLOOKUP(B158,'RIEPILOGO_PD 2023'!$A$6:$C$119,3,FALSE),0)</f>
        <v>0</v>
      </c>
      <c r="E158" s="31">
        <f>IFERROR(VLOOKUP(B158,'RIEPILOGO_PD 2025'!$A$6:$C$119,3,FALSE),0)</f>
        <v>0</v>
      </c>
      <c r="H158" s="31">
        <f>IFERROR(VLOOKUP(B158,'RIEPILOGO PE_2025_AGG 34'!$A$6:$C$182,3,FALSE),0)</f>
        <v>2453.1799999999998</v>
      </c>
      <c r="I158" s="31">
        <f t="shared" si="7"/>
        <v>2453.1799999999998</v>
      </c>
    </row>
    <row r="159" spans="1:10" x14ac:dyDescent="0.4">
      <c r="B159" s="4" t="s">
        <v>512</v>
      </c>
      <c r="C159" s="4" t="s">
        <v>18</v>
      </c>
      <c r="D159" s="31">
        <f>IFERROR(VLOOKUP(B159,'RIEPILOGO_PD 2023'!$A$6:$C$119,3,FALSE),0)</f>
        <v>0</v>
      </c>
      <c r="E159" s="31">
        <f>IFERROR(VLOOKUP(B159,'RIEPILOGO_PD 2025'!$A$6:$C$119,3,FALSE),0)</f>
        <v>0</v>
      </c>
      <c r="H159" s="31">
        <f>IFERROR(VLOOKUP(B159,'RIEPILOGO PE_2025_AGG 34'!$A$6:$C$182,3,FALSE),0)</f>
        <v>4563.71</v>
      </c>
      <c r="I159" s="31">
        <f t="shared" si="7"/>
        <v>4563.71</v>
      </c>
    </row>
    <row r="160" spans="1:10" x14ac:dyDescent="0.4">
      <c r="A160" t="s">
        <v>545</v>
      </c>
      <c r="B160" s="4" t="s">
        <v>513</v>
      </c>
      <c r="C160" s="4" t="s">
        <v>514</v>
      </c>
      <c r="D160" s="31">
        <f>IFERROR(VLOOKUP(B160,'RIEPILOGO_PD 2023'!$A$6:$C$119,3,FALSE),0)</f>
        <v>0</v>
      </c>
      <c r="E160" s="31">
        <f>IFERROR(VLOOKUP(B160,'RIEPILOGO_PD 2025'!$A$6:$C$119,3,FALSE),0)</f>
        <v>0</v>
      </c>
      <c r="G160" t="s">
        <v>595</v>
      </c>
      <c r="H160" s="31">
        <f>IFERROR(VLOOKUP(B160,'RIEPILOGO PE_2025_AGG 34'!$A$6:$C$182,3,FALSE),0)</f>
        <v>19076.71</v>
      </c>
      <c r="I160" s="31">
        <f t="shared" si="7"/>
        <v>19076.71</v>
      </c>
      <c r="J160" s="31">
        <f>I160</f>
        <v>19076.71</v>
      </c>
    </row>
    <row r="161" spans="1:11" x14ac:dyDescent="0.4">
      <c r="B161" s="4" t="s">
        <v>515</v>
      </c>
      <c r="C161" s="4" t="s">
        <v>14</v>
      </c>
      <c r="D161" s="31">
        <f>IFERROR(VLOOKUP(B161,'RIEPILOGO_PD 2023'!$A$6:$C$119,3,FALSE),0)</f>
        <v>0</v>
      </c>
      <c r="E161" s="31">
        <f>IFERROR(VLOOKUP(B161,'RIEPILOGO_PD 2025'!$A$6:$C$119,3,FALSE),0)</f>
        <v>0</v>
      </c>
      <c r="H161" s="31">
        <f>IFERROR(VLOOKUP(B161,'RIEPILOGO PE_2025_AGG 34'!$A$6:$C$182,3,FALSE),0)</f>
        <v>13437.31</v>
      </c>
      <c r="I161" s="31">
        <f t="shared" si="7"/>
        <v>13437.31</v>
      </c>
    </row>
    <row r="162" spans="1:11" x14ac:dyDescent="0.4">
      <c r="B162" s="4" t="s">
        <v>516</v>
      </c>
      <c r="C162" s="4" t="s">
        <v>18</v>
      </c>
      <c r="D162" s="31">
        <f>IFERROR(VLOOKUP(B162,'RIEPILOGO_PD 2023'!$A$6:$C$119,3,FALSE),0)</f>
        <v>0</v>
      </c>
      <c r="E162" s="31">
        <f>IFERROR(VLOOKUP(B162,'RIEPILOGO_PD 2025'!$A$6:$C$119,3,FALSE),0)</f>
        <v>0</v>
      </c>
      <c r="H162" s="31">
        <f>IFERROR(VLOOKUP(B162,'RIEPILOGO PE_2025_AGG 34'!$A$6:$C$182,3,FALSE),0)</f>
        <v>5639.4</v>
      </c>
      <c r="I162" s="31">
        <f t="shared" si="7"/>
        <v>5639.4</v>
      </c>
    </row>
    <row r="163" spans="1:11" s="16" customFormat="1" x14ac:dyDescent="0.4">
      <c r="A163" s="16" t="s">
        <v>543</v>
      </c>
      <c r="B163" s="5" t="s">
        <v>517</v>
      </c>
      <c r="C163" s="5" t="s">
        <v>518</v>
      </c>
      <c r="D163" s="33">
        <f>IFERROR(VLOOKUP(B163,'RIEPILOGO_PD 2023'!$A$6:$C$119,3,FALSE),0)</f>
        <v>0</v>
      </c>
      <c r="E163" s="33">
        <f>IFERROR(VLOOKUP(B163,'RIEPILOGO_PD 2025'!$A$6:$C$119,3,FALSE),0)</f>
        <v>0</v>
      </c>
      <c r="H163" s="33">
        <f>IFERROR(VLOOKUP(B163,'RIEPILOGO PE_2025_AGG 34'!$A$6:$C$182,3,FALSE),0)</f>
        <v>83756.58</v>
      </c>
      <c r="I163" s="33">
        <f t="shared" si="7"/>
        <v>83756.58</v>
      </c>
      <c r="J163" s="33"/>
      <c r="K163" s="33"/>
    </row>
    <row r="164" spans="1:11" x14ac:dyDescent="0.4">
      <c r="A164" t="s">
        <v>545</v>
      </c>
      <c r="B164" s="38" t="s">
        <v>519</v>
      </c>
      <c r="C164" s="38" t="s">
        <v>147</v>
      </c>
      <c r="D164" s="39">
        <f>IFERROR(VLOOKUP(B164,'RIEPILOGO_PD 2023'!$A$6:$C$119,3,FALSE),0)</f>
        <v>0</v>
      </c>
      <c r="E164" s="39">
        <f>IFERROR(VLOOKUP(B164,'RIEPILOGO_PD 2025'!$A$6:$C$119,3,FALSE),0)</f>
        <v>0</v>
      </c>
      <c r="F164" s="40"/>
      <c r="G164" s="40" t="s">
        <v>595</v>
      </c>
      <c r="H164" s="39">
        <f>IFERROR(VLOOKUP(B164,'RIEPILOGO PE_2025_AGG 34'!$A$6:$C$182,3,FALSE),0)</f>
        <v>6505.77</v>
      </c>
      <c r="I164" s="39">
        <f t="shared" si="7"/>
        <v>6505.77</v>
      </c>
      <c r="J164" s="39">
        <f>I164</f>
        <v>6505.77</v>
      </c>
      <c r="K164" s="36"/>
    </row>
    <row r="165" spans="1:11" x14ac:dyDescent="0.4">
      <c r="B165" s="4" t="s">
        <v>520</v>
      </c>
      <c r="C165" s="4" t="s">
        <v>16</v>
      </c>
      <c r="D165" s="31">
        <f>IFERROR(VLOOKUP(B165,'RIEPILOGO_PD 2023'!$A$6:$C$119,3,FALSE),0)</f>
        <v>0</v>
      </c>
      <c r="E165" s="31">
        <f>IFERROR(VLOOKUP(B165,'RIEPILOGO_PD 2025'!$A$6:$C$119,3,FALSE),0)</f>
        <v>0</v>
      </c>
      <c r="H165" s="31">
        <f>IFERROR(VLOOKUP(B165,'RIEPILOGO PE_2025_AGG 34'!$A$6:$C$182,3,FALSE),0)</f>
        <v>6505.77</v>
      </c>
      <c r="I165" s="31">
        <f t="shared" si="7"/>
        <v>6505.77</v>
      </c>
    </row>
    <row r="166" spans="1:11" x14ac:dyDescent="0.4">
      <c r="A166" t="s">
        <v>545</v>
      </c>
      <c r="B166" s="38" t="s">
        <v>521</v>
      </c>
      <c r="C166" s="38" t="s">
        <v>501</v>
      </c>
      <c r="D166" s="39">
        <f>IFERROR(VLOOKUP(B166,'RIEPILOGO_PD 2023'!$A$6:$C$119,3,FALSE),0)</f>
        <v>0</v>
      </c>
      <c r="E166" s="39">
        <f>IFERROR(VLOOKUP(B166,'RIEPILOGO_PD 2025'!$A$6:$C$119,3,FALSE),0)</f>
        <v>0</v>
      </c>
      <c r="F166" s="40"/>
      <c r="G166" s="40" t="s">
        <v>593</v>
      </c>
      <c r="H166" s="39">
        <f>IFERROR(VLOOKUP(B166,'RIEPILOGO PE_2025_AGG 34'!$A$6:$C$182,3,FALSE),0)</f>
        <v>19702.61</v>
      </c>
      <c r="I166" s="39">
        <f t="shared" si="7"/>
        <v>19702.61</v>
      </c>
      <c r="J166" s="39">
        <f>I166</f>
        <v>19702.61</v>
      </c>
      <c r="K166" s="36"/>
    </row>
    <row r="167" spans="1:11" x14ac:dyDescent="0.4">
      <c r="B167" s="4" t="s">
        <v>522</v>
      </c>
      <c r="C167" s="4" t="s">
        <v>12</v>
      </c>
      <c r="D167" s="31">
        <f>IFERROR(VLOOKUP(B167,'RIEPILOGO_PD 2023'!$A$6:$C$119,3,FALSE),0)</f>
        <v>0</v>
      </c>
      <c r="E167" s="31">
        <f>IFERROR(VLOOKUP(B167,'RIEPILOGO_PD 2025'!$A$6:$C$119,3,FALSE),0)</f>
        <v>0</v>
      </c>
      <c r="H167" s="31">
        <f>IFERROR(VLOOKUP(B167,'RIEPILOGO PE_2025_AGG 34'!$A$6:$C$182,3,FALSE),0)</f>
        <v>6141.01</v>
      </c>
      <c r="I167" s="31">
        <f t="shared" si="7"/>
        <v>6141.01</v>
      </c>
    </row>
    <row r="168" spans="1:11" x14ac:dyDescent="0.4">
      <c r="B168" s="4" t="s">
        <v>523</v>
      </c>
      <c r="C168" s="4" t="s">
        <v>18</v>
      </c>
      <c r="D168" s="31">
        <f>IFERROR(VLOOKUP(B168,'RIEPILOGO_PD 2023'!$A$6:$C$119,3,FALSE),0)</f>
        <v>0</v>
      </c>
      <c r="E168" s="31">
        <f>IFERROR(VLOOKUP(B168,'RIEPILOGO_PD 2025'!$A$6:$C$119,3,FALSE),0)</f>
        <v>0</v>
      </c>
      <c r="H168" s="31">
        <f>IFERROR(VLOOKUP(B168,'RIEPILOGO PE_2025_AGG 34'!$A$6:$C$182,3,FALSE),0)</f>
        <v>687.05</v>
      </c>
      <c r="I168" s="31">
        <f t="shared" si="7"/>
        <v>687.05</v>
      </c>
    </row>
    <row r="169" spans="1:11" x14ac:dyDescent="0.4">
      <c r="B169" s="4" t="s">
        <v>524</v>
      </c>
      <c r="C169" s="4" t="s">
        <v>20</v>
      </c>
      <c r="D169" s="31">
        <f>IFERROR(VLOOKUP(B169,'RIEPILOGO_PD 2023'!$A$6:$C$119,3,FALSE),0)</f>
        <v>0</v>
      </c>
      <c r="E169" s="31">
        <f>IFERROR(VLOOKUP(B169,'RIEPILOGO_PD 2025'!$A$6:$C$119,3,FALSE),0)</f>
        <v>0</v>
      </c>
      <c r="H169" s="31">
        <f>IFERROR(VLOOKUP(B169,'RIEPILOGO PE_2025_AGG 34'!$A$6:$C$182,3,FALSE),0)</f>
        <v>2431.27</v>
      </c>
      <c r="I169" s="31">
        <f t="shared" si="7"/>
        <v>2431.27</v>
      </c>
    </row>
    <row r="170" spans="1:11" x14ac:dyDescent="0.4">
      <c r="B170" s="4" t="s">
        <v>525</v>
      </c>
      <c r="C170" s="4" t="s">
        <v>128</v>
      </c>
      <c r="D170" s="31">
        <f>IFERROR(VLOOKUP(B170,'RIEPILOGO_PD 2023'!$A$6:$C$119,3,FALSE),0)</f>
        <v>0</v>
      </c>
      <c r="E170" s="31">
        <f>IFERROR(VLOOKUP(B170,'RIEPILOGO_PD 2025'!$A$6:$C$119,3,FALSE),0)</f>
        <v>0</v>
      </c>
      <c r="H170" s="31">
        <f>IFERROR(VLOOKUP(B170,'RIEPILOGO PE_2025_AGG 34'!$A$6:$C$182,3,FALSE),0)</f>
        <v>2079.7600000000002</v>
      </c>
      <c r="I170" s="31">
        <f t="shared" si="7"/>
        <v>2079.7600000000002</v>
      </c>
    </row>
    <row r="171" spans="1:11" x14ac:dyDescent="0.4">
      <c r="B171" s="4" t="s">
        <v>526</v>
      </c>
      <c r="C171" s="4" t="s">
        <v>130</v>
      </c>
      <c r="D171" s="31">
        <f>IFERROR(VLOOKUP(B171,'RIEPILOGO_PD 2023'!$A$6:$C$119,3,FALSE),0)</f>
        <v>0</v>
      </c>
      <c r="E171" s="31">
        <f>IFERROR(VLOOKUP(B171,'RIEPILOGO_PD 2025'!$A$6:$C$119,3,FALSE),0)</f>
        <v>0</v>
      </c>
      <c r="H171" s="31">
        <f>IFERROR(VLOOKUP(B171,'RIEPILOGO PE_2025_AGG 34'!$A$6:$C$182,3,FALSE),0)</f>
        <v>5397</v>
      </c>
      <c r="I171" s="31">
        <f t="shared" si="7"/>
        <v>5397</v>
      </c>
    </row>
    <row r="172" spans="1:11" x14ac:dyDescent="0.4">
      <c r="B172" s="4" t="s">
        <v>527</v>
      </c>
      <c r="C172" s="4" t="s">
        <v>137</v>
      </c>
      <c r="D172" s="31">
        <f>IFERROR(VLOOKUP(B172,'RIEPILOGO_PD 2023'!$A$6:$C$119,3,FALSE),0)</f>
        <v>0</v>
      </c>
      <c r="E172" s="31">
        <f>IFERROR(VLOOKUP(B172,'RIEPILOGO_PD 2025'!$A$6:$C$119,3,FALSE),0)</f>
        <v>0</v>
      </c>
      <c r="H172" s="31">
        <f>IFERROR(VLOOKUP(B172,'RIEPILOGO PE_2025_AGG 34'!$A$6:$C$182,3,FALSE),0)</f>
        <v>2966.52</v>
      </c>
      <c r="I172" s="31">
        <f t="shared" si="7"/>
        <v>2966.52</v>
      </c>
    </row>
    <row r="173" spans="1:11" x14ac:dyDescent="0.4">
      <c r="A173" t="s">
        <v>545</v>
      </c>
      <c r="B173" s="38" t="s">
        <v>528</v>
      </c>
      <c r="C173" s="38" t="s">
        <v>529</v>
      </c>
      <c r="D173" s="39">
        <f>IFERROR(VLOOKUP(B173,'RIEPILOGO_PD 2023'!$A$6:$C$119,3,FALSE),0)</f>
        <v>0</v>
      </c>
      <c r="E173" s="39">
        <f>IFERROR(VLOOKUP(B173,'RIEPILOGO_PD 2025'!$A$6:$C$119,3,FALSE),0)</f>
        <v>0</v>
      </c>
      <c r="F173" s="40"/>
      <c r="G173" s="40" t="s">
        <v>595</v>
      </c>
      <c r="H173" s="39">
        <f>IFERROR(VLOOKUP(B173,'RIEPILOGO PE_2025_AGG 34'!$A$6:$C$182,3,FALSE),0)</f>
        <v>57548.2</v>
      </c>
      <c r="I173" s="39">
        <f t="shared" si="7"/>
        <v>57548.2</v>
      </c>
      <c r="J173" s="39">
        <f>I173</f>
        <v>57548.2</v>
      </c>
      <c r="K173" s="36"/>
    </row>
    <row r="174" spans="1:11" x14ac:dyDescent="0.4">
      <c r="B174" s="4" t="s">
        <v>530</v>
      </c>
      <c r="C174" s="4" t="s">
        <v>12</v>
      </c>
      <c r="D174" s="31">
        <f>IFERROR(VLOOKUP(B174,'RIEPILOGO_PD 2023'!$A$6:$C$119,3,FALSE),0)</f>
        <v>0</v>
      </c>
      <c r="E174" s="31">
        <f>IFERROR(VLOOKUP(B174,'RIEPILOGO_PD 2025'!$A$6:$C$119,3,FALSE),0)</f>
        <v>0</v>
      </c>
      <c r="H174" s="31">
        <f>IFERROR(VLOOKUP(B174,'RIEPILOGO PE_2025_AGG 34'!$A$6:$C$182,3,FALSE),0)</f>
        <v>8854.4599999999991</v>
      </c>
      <c r="I174" s="31">
        <f t="shared" si="7"/>
        <v>8854.4599999999991</v>
      </c>
    </row>
    <row r="175" spans="1:11" x14ac:dyDescent="0.4">
      <c r="B175" s="4" t="s">
        <v>531</v>
      </c>
      <c r="C175" s="4" t="s">
        <v>14</v>
      </c>
      <c r="D175" s="31">
        <f>IFERROR(VLOOKUP(B175,'RIEPILOGO_PD 2023'!$A$6:$C$119,3,FALSE),0)</f>
        <v>0</v>
      </c>
      <c r="E175" s="31">
        <f>IFERROR(VLOOKUP(B175,'RIEPILOGO_PD 2025'!$A$6:$C$119,3,FALSE),0)</f>
        <v>0</v>
      </c>
      <c r="H175" s="31">
        <f>IFERROR(VLOOKUP(B175,'RIEPILOGO PE_2025_AGG 34'!$A$6:$C$182,3,FALSE),0)</f>
        <v>2953.92</v>
      </c>
      <c r="I175" s="31">
        <f t="shared" si="7"/>
        <v>2953.92</v>
      </c>
    </row>
    <row r="176" spans="1:11" x14ac:dyDescent="0.4">
      <c r="B176" s="4" t="s">
        <v>577</v>
      </c>
      <c r="C176" s="4" t="s">
        <v>16</v>
      </c>
      <c r="D176" s="31">
        <f>IFERROR(VLOOKUP(B176,'RIEPILOGO_PD 2023'!$A$6:$C$119,3,FALSE),0)</f>
        <v>0</v>
      </c>
      <c r="E176" s="31">
        <f>IFERROR(VLOOKUP(B176,'RIEPILOGO_PD 2025'!$A$6:$C$119,3,FALSE),0)</f>
        <v>0</v>
      </c>
      <c r="H176" s="31">
        <f>IFERROR(VLOOKUP(B176,'RIEPILOGO PE_2025_AGG 34'!$A$6:$C$182,3,FALSE),0)</f>
        <v>0</v>
      </c>
      <c r="I176" s="31">
        <f t="shared" ref="I176" si="8">H176-E176</f>
        <v>0</v>
      </c>
    </row>
    <row r="177" spans="1:12" x14ac:dyDescent="0.4">
      <c r="B177" s="4" t="s">
        <v>532</v>
      </c>
      <c r="C177" s="4" t="s">
        <v>18</v>
      </c>
      <c r="D177" s="31">
        <f>IFERROR(VLOOKUP(B177,'RIEPILOGO_PD 2023'!$A$6:$C$119,3,FALSE),0)</f>
        <v>0</v>
      </c>
      <c r="E177" s="31">
        <f>IFERROR(VLOOKUP(B177,'RIEPILOGO_PD 2025'!$A$6:$C$119,3,FALSE),0)</f>
        <v>0</v>
      </c>
      <c r="H177" s="31">
        <f>IFERROR(VLOOKUP(B177,'RIEPILOGO PE_2025_AGG 34'!$A$6:$C$182,3,FALSE),0)</f>
        <v>4853.2299999999996</v>
      </c>
      <c r="I177" s="31">
        <f t="shared" si="7"/>
        <v>4853.2299999999996</v>
      </c>
    </row>
    <row r="178" spans="1:12" x14ac:dyDescent="0.4">
      <c r="B178" s="4" t="s">
        <v>549</v>
      </c>
      <c r="C178" s="4" t="s">
        <v>130</v>
      </c>
      <c r="D178" s="31">
        <f>IFERROR(VLOOKUP(B178,'RIEPILOGO_PD 2023'!$A$6:$C$119,3,FALSE),0)</f>
        <v>0</v>
      </c>
      <c r="E178" s="31">
        <f>IFERROR(VLOOKUP(B178,'RIEPILOGO_PD 2025'!$A$6:$C$119,3,FALSE),0)</f>
        <v>0</v>
      </c>
      <c r="H178" s="31">
        <f>IFERROR(VLOOKUP(B178,'RIEPILOGO PE_2025_AGG 34'!$A$6:$C$182,3,FALSE),0)</f>
        <v>24862.04</v>
      </c>
      <c r="I178" s="31">
        <f t="shared" ref="I178:I179" si="9">H178-E178</f>
        <v>24862.04</v>
      </c>
    </row>
    <row r="179" spans="1:12" x14ac:dyDescent="0.4">
      <c r="B179" s="4" t="s">
        <v>550</v>
      </c>
      <c r="C179" s="4" t="s">
        <v>137</v>
      </c>
      <c r="D179" s="31">
        <f>IFERROR(VLOOKUP(B179,'RIEPILOGO_PD 2023'!$A$6:$C$119,3,FALSE),0)</f>
        <v>0</v>
      </c>
      <c r="E179" s="31">
        <f>IFERROR(VLOOKUP(B179,'RIEPILOGO_PD 2025'!$A$6:$C$119,3,FALSE),0)</f>
        <v>0</v>
      </c>
      <c r="H179" s="31">
        <f>IFERROR(VLOOKUP(B179,'RIEPILOGO PE_2025_AGG 34'!$A$6:$C$182,3,FALSE),0)</f>
        <v>11385.53</v>
      </c>
      <c r="I179" s="31">
        <f t="shared" si="9"/>
        <v>11385.53</v>
      </c>
    </row>
    <row r="180" spans="1:12" x14ac:dyDescent="0.4">
      <c r="A180" s="16" t="s">
        <v>543</v>
      </c>
      <c r="B180" s="4" t="s">
        <v>585</v>
      </c>
      <c r="C180" s="5" t="s">
        <v>586</v>
      </c>
      <c r="D180" s="31">
        <f>IFERROR(VLOOKUP(B180,'RIEPILOGO_PD 2023'!$A$6:$C$119,3,FALSE),0)</f>
        <v>0</v>
      </c>
      <c r="E180" s="31">
        <f>IFERROR(VLOOKUP(B180,'RIEPILOGO_PD 2025'!$A$6:$C$119,3,FALSE),0)</f>
        <v>0</v>
      </c>
      <c r="H180" s="31"/>
    </row>
    <row r="181" spans="1:12" x14ac:dyDescent="0.4">
      <c r="A181" t="s">
        <v>545</v>
      </c>
      <c r="B181" s="38" t="s">
        <v>587</v>
      </c>
      <c r="C181" s="38" t="s">
        <v>529</v>
      </c>
      <c r="D181" s="39">
        <f>IFERROR(VLOOKUP(B181,'RIEPILOGO_PD 2023'!$A$6:$C$119,3,FALSE),0)</f>
        <v>0</v>
      </c>
      <c r="E181" s="39">
        <f>IFERROR(VLOOKUP(B181,'RIEPILOGO_PD 2025'!$A$6:$C$119,3,FALSE),0)</f>
        <v>0</v>
      </c>
      <c r="F181" s="40"/>
      <c r="G181" s="40"/>
      <c r="H181" s="39"/>
      <c r="I181" s="39"/>
      <c r="J181" s="39">
        <f>I181</f>
        <v>0</v>
      </c>
      <c r="K181" s="36"/>
    </row>
    <row r="182" spans="1:12" x14ac:dyDescent="0.4">
      <c r="B182" s="4" t="s">
        <v>588</v>
      </c>
      <c r="C182" s="4" t="s">
        <v>128</v>
      </c>
      <c r="D182" s="31">
        <f>IFERROR(VLOOKUP(B182,'RIEPILOGO_PD 2023'!$A$6:$C$119,3,FALSE),0)</f>
        <v>0</v>
      </c>
      <c r="E182" s="31">
        <f>IFERROR(VLOOKUP(B182,'RIEPILOGO_PD 2025'!$A$6:$C$119,3,FALSE),0)</f>
        <v>0</v>
      </c>
      <c r="H182" s="31"/>
    </row>
    <row r="183" spans="1:12" x14ac:dyDescent="0.4">
      <c r="B183" s="4" t="s">
        <v>589</v>
      </c>
      <c r="C183" s="4" t="s">
        <v>130</v>
      </c>
      <c r="D183" s="31">
        <f>IFERROR(VLOOKUP(B183,'RIEPILOGO_PD 2023'!$A$6:$C$119,3,FALSE),0)</f>
        <v>0</v>
      </c>
      <c r="E183" s="31">
        <f>IFERROR(VLOOKUP(B183,'RIEPILOGO_PD 2025'!$A$6:$C$119,3,FALSE),0)</f>
        <v>0</v>
      </c>
      <c r="H183" s="31"/>
    </row>
    <row r="184" spans="1:12" x14ac:dyDescent="0.4">
      <c r="B184" s="4" t="s">
        <v>590</v>
      </c>
      <c r="C184" s="4" t="s">
        <v>137</v>
      </c>
      <c r="D184" s="31">
        <f>IFERROR(VLOOKUP(B184,'RIEPILOGO_PD 2023'!$A$6:$C$119,3,FALSE),0)</f>
        <v>0</v>
      </c>
      <c r="E184" s="31">
        <f>IFERROR(VLOOKUP(B184,'RIEPILOGO_PD 2025'!$A$6:$C$119,3,FALSE),0)</f>
        <v>0</v>
      </c>
      <c r="H184" s="31"/>
    </row>
    <row r="185" spans="1:12" x14ac:dyDescent="0.4">
      <c r="A185" s="1" t="s">
        <v>543</v>
      </c>
      <c r="B185" s="1" t="s">
        <v>177</v>
      </c>
      <c r="C185" s="1" t="s">
        <v>178</v>
      </c>
      <c r="D185" s="34">
        <f>IFERROR(VLOOKUP(B185,'RIEPILOGO_PD 2023'!$A$6:$C$119,3,FALSE),0)</f>
        <v>169424.3</v>
      </c>
      <c r="E185" s="34">
        <f>IFERROR(VLOOKUP(B185,'RIEPILOGO_PD 2025'!$A$6:$C$119,3,FALSE),0)</f>
        <v>186366.73</v>
      </c>
      <c r="F185" s="1"/>
      <c r="G185" s="1" t="s">
        <v>591</v>
      </c>
      <c r="H185" s="34">
        <f>IFERROR(VLOOKUP(B185,'RIEPILOGO PE_2025_AGG 34'!$A$6:$C$182,3,FALSE),0)</f>
        <v>185321.96</v>
      </c>
      <c r="I185" s="46">
        <f t="shared" si="7"/>
        <v>-1044.7700000000186</v>
      </c>
    </row>
    <row r="186" spans="1:12" s="16" customFormat="1" x14ac:dyDescent="0.4">
      <c r="B186" s="5" t="s">
        <v>538</v>
      </c>
      <c r="C186" s="5" t="s">
        <v>539</v>
      </c>
      <c r="D186" s="33">
        <f>IFERROR(VLOOKUP(B186,'RIEPILOGO_PD 2023'!$A$6:$C$119,3,FALSE),0)</f>
        <v>0</v>
      </c>
      <c r="E186" s="33">
        <f>IFERROR(VLOOKUP(B186,'RIEPILOGO_PD 2025'!$A$6:$C$119,3,FALSE),0)</f>
        <v>0</v>
      </c>
      <c r="H186" s="33">
        <f>IFERROR(VLOOKUP(B186,'RIEPILOGO PE_2025_AGG 34'!$A$6:$C$182,3,FALSE),0)</f>
        <v>185321.96</v>
      </c>
      <c r="I186" s="33">
        <f t="shared" si="7"/>
        <v>185321.96</v>
      </c>
      <c r="J186" s="33"/>
    </row>
    <row r="187" spans="1:12" x14ac:dyDescent="0.4">
      <c r="B187" s="4" t="s">
        <v>540</v>
      </c>
      <c r="C187" s="4" t="s">
        <v>182</v>
      </c>
      <c r="D187" s="31">
        <f>IFERROR(VLOOKUP(B187,'RIEPILOGO_PD 2023'!$A$6:$C$119,3,FALSE),0)</f>
        <v>0</v>
      </c>
      <c r="E187" s="31">
        <f>IFERROR(VLOOKUP(B187,'RIEPILOGO_PD 2025'!$A$6:$C$119,3,FALSE),0)</f>
        <v>0</v>
      </c>
      <c r="H187" s="31">
        <f>IFERROR(VLOOKUP(B187,'RIEPILOGO PE_2025_AGG 34'!$A$6:$C$182,3,FALSE),0)</f>
        <v>185321.96</v>
      </c>
      <c r="I187" s="31">
        <f t="shared" si="7"/>
        <v>185321.96</v>
      </c>
    </row>
    <row r="188" spans="1:12" x14ac:dyDescent="0.4">
      <c r="B188" s="4" t="s">
        <v>185</v>
      </c>
    </row>
    <row r="190" spans="1:12" x14ac:dyDescent="0.4">
      <c r="D190" s="31">
        <f>SUBTOTAL(9,D8:D187)</f>
        <v>10334882.059999995</v>
      </c>
      <c r="E190" s="31">
        <f>SUBTOTAL(9,E8:E187)</f>
        <v>11061707.350000001</v>
      </c>
      <c r="H190" s="31">
        <f>SUBTOTAL(9,H8:H187)</f>
        <v>14154497.070000004</v>
      </c>
      <c r="I190" s="31">
        <f>SUBTOTAL(9,I8:I187)</f>
        <v>3089161.3499999987</v>
      </c>
      <c r="J190" s="31">
        <f>SUBTOTAL(9,J8:J187)</f>
        <v>637342.17999999993</v>
      </c>
      <c r="K190" s="31">
        <f>SUBTOTAL(9,K8:K187)</f>
        <v>624653.74</v>
      </c>
      <c r="L190" t="s">
        <v>551</v>
      </c>
    </row>
    <row r="191" spans="1:12" x14ac:dyDescent="0.4">
      <c r="H191" s="31">
        <f>H190-J190</f>
        <v>13517154.890000004</v>
      </c>
      <c r="K191" s="31">
        <f>H6-K190</f>
        <v>4095058.29</v>
      </c>
      <c r="L191" t="s">
        <v>552</v>
      </c>
    </row>
    <row r="193" spans="7:12" x14ac:dyDescent="0.4">
      <c r="H193" s="31"/>
      <c r="K193" s="31">
        <f>K191-H185</f>
        <v>3909736.33</v>
      </c>
      <c r="L193" t="s">
        <v>553</v>
      </c>
    </row>
    <row r="194" spans="7:12" x14ac:dyDescent="0.4">
      <c r="H194" s="31">
        <f>H6-J190</f>
        <v>4082369.8500000006</v>
      </c>
      <c r="K194" s="31">
        <f>H185</f>
        <v>185321.96</v>
      </c>
      <c r="L194" t="s">
        <v>554</v>
      </c>
    </row>
    <row r="195" spans="7:12" x14ac:dyDescent="0.4">
      <c r="H195" s="31">
        <f>H194-E6</f>
        <v>270889.58000000054</v>
      </c>
    </row>
    <row r="197" spans="7:12" x14ac:dyDescent="0.4">
      <c r="H197" s="31"/>
    </row>
    <row r="198" spans="7:12" x14ac:dyDescent="0.4">
      <c r="G198" t="s">
        <v>591</v>
      </c>
      <c r="H198" s="54">
        <f ca="1">SUMIF($G$9:$H$185,$G$198,$H$9:$H$185)</f>
        <v>2549859.35</v>
      </c>
    </row>
    <row r="199" spans="7:12" x14ac:dyDescent="0.4">
      <c r="G199" t="s">
        <v>592</v>
      </c>
      <c r="H199" s="54">
        <f ca="1">SUMIF($G$9:$H$185,$G$199,$H$9:$H$185)</f>
        <v>1423898.03</v>
      </c>
    </row>
    <row r="200" spans="7:12" x14ac:dyDescent="0.4">
      <c r="G200" t="s">
        <v>595</v>
      </c>
      <c r="H200" s="54">
        <f ca="1">SUMIF($G$9:$H$185,$G$200,$H$9:$H$185)</f>
        <v>265894.01999999996</v>
      </c>
    </row>
    <row r="201" spans="7:12" x14ac:dyDescent="0.4">
      <c r="G201" t="s">
        <v>593</v>
      </c>
      <c r="H201" s="54">
        <f ca="1">SUMIF($G$9:$H$185,$G$201,$H$9:$H$185)</f>
        <v>255329.55</v>
      </c>
    </row>
    <row r="202" spans="7:12" x14ac:dyDescent="0.4">
      <c r="G202" t="s">
        <v>594</v>
      </c>
      <c r="H202" s="54">
        <f ca="1">SUMIF($G$9:$H$185,$G$202,$H$9:$H$185)</f>
        <v>224731.08</v>
      </c>
    </row>
  </sheetData>
  <autoFilter ref="A5:K188" xr:uid="{7C036E4A-2016-4326-A073-22406E8F6BFF}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6FBF-B404-45D3-A553-B8617B0CDC6B}">
  <dimension ref="A5:Z51"/>
  <sheetViews>
    <sheetView workbookViewId="0">
      <selection activeCell="I6" sqref="I6"/>
    </sheetView>
  </sheetViews>
  <sheetFormatPr defaultRowHeight="14.6" x14ac:dyDescent="0.4"/>
  <cols>
    <col min="3" max="3" width="48.69140625" customWidth="1"/>
    <col min="4" max="5" width="14.15234375" style="31" hidden="1" customWidth="1"/>
    <col min="6" max="7" width="0" hidden="1" customWidth="1"/>
    <col min="8" max="8" width="14.15234375" style="31" bestFit="1" customWidth="1"/>
    <col min="9" max="9" width="12.53515625" style="31" bestFit="1" customWidth="1"/>
    <col min="12" max="12" width="9.3046875"/>
    <col min="23" max="23" width="22.3828125" bestFit="1" customWidth="1"/>
  </cols>
  <sheetData>
    <row r="5" spans="1:14" x14ac:dyDescent="0.4">
      <c r="A5" t="s">
        <v>543</v>
      </c>
      <c r="B5" t="s">
        <v>0</v>
      </c>
      <c r="C5" t="s">
        <v>1</v>
      </c>
      <c r="D5" s="31" t="s">
        <v>3</v>
      </c>
      <c r="E5" s="31" t="s">
        <v>3</v>
      </c>
      <c r="H5" s="31" t="s">
        <v>3</v>
      </c>
      <c r="I5" s="31" t="s">
        <v>576</v>
      </c>
      <c r="J5" t="s">
        <v>556</v>
      </c>
      <c r="K5" t="s">
        <v>555</v>
      </c>
      <c r="L5" t="s">
        <v>557</v>
      </c>
    </row>
    <row r="6" spans="1:14" s="30" customFormat="1" x14ac:dyDescent="0.4">
      <c r="A6" s="30" t="s">
        <v>543</v>
      </c>
      <c r="B6" s="30" t="s">
        <v>445</v>
      </c>
      <c r="C6" s="30" t="s">
        <v>444</v>
      </c>
      <c r="D6" s="32">
        <v>3557910.2199999997</v>
      </c>
      <c r="E6" s="32">
        <v>3811480.27</v>
      </c>
      <c r="H6" s="32">
        <v>4638524.53</v>
      </c>
      <c r="I6" s="32">
        <v>827044.26000000024</v>
      </c>
      <c r="J6" s="32"/>
      <c r="L6" s="41"/>
      <c r="N6" s="32"/>
    </row>
    <row r="7" spans="1:14" x14ac:dyDescent="0.4">
      <c r="A7" t="s">
        <v>543</v>
      </c>
      <c r="B7" s="1" t="s">
        <v>5</v>
      </c>
      <c r="C7" s="1" t="s">
        <v>6</v>
      </c>
      <c r="D7" s="31">
        <v>3388485.92</v>
      </c>
      <c r="E7" s="31">
        <v>3625113.54</v>
      </c>
      <c r="H7" s="31">
        <v>4453202.57</v>
      </c>
      <c r="I7" s="31">
        <v>828089.03000000026</v>
      </c>
      <c r="J7" s="31"/>
      <c r="N7" s="32"/>
    </row>
    <row r="8" spans="1:14" s="16" customFormat="1" x14ac:dyDescent="0.4">
      <c r="A8" s="16" t="s">
        <v>543</v>
      </c>
      <c r="B8" s="5" t="s">
        <v>7</v>
      </c>
      <c r="C8" s="5" t="s">
        <v>8</v>
      </c>
      <c r="D8" s="33">
        <v>1387105.89</v>
      </c>
      <c r="E8" s="33">
        <v>1524343.19</v>
      </c>
      <c r="H8" s="33">
        <v>1658403.27</v>
      </c>
      <c r="I8" s="33">
        <v>134060.08000000007</v>
      </c>
      <c r="J8" s="33"/>
      <c r="L8" t="s">
        <v>558</v>
      </c>
    </row>
    <row r="9" spans="1:14" x14ac:dyDescent="0.4">
      <c r="A9" t="s">
        <v>545</v>
      </c>
      <c r="B9" t="s">
        <v>9</v>
      </c>
      <c r="C9" t="s">
        <v>10</v>
      </c>
      <c r="D9" s="31">
        <v>814396.41</v>
      </c>
      <c r="E9" s="31">
        <v>891638.72</v>
      </c>
      <c r="H9" s="31">
        <v>967237.46</v>
      </c>
      <c r="I9" s="31">
        <v>75598.739999999991</v>
      </c>
    </row>
    <row r="10" spans="1:14" x14ac:dyDescent="0.4">
      <c r="A10" t="s">
        <v>545</v>
      </c>
      <c r="B10" t="s">
        <v>23</v>
      </c>
      <c r="C10" t="s">
        <v>24</v>
      </c>
      <c r="D10" s="31">
        <v>161650.73000000001</v>
      </c>
      <c r="E10" s="31">
        <v>176833.49</v>
      </c>
      <c r="H10" s="31">
        <v>178888.46</v>
      </c>
      <c r="I10" s="31">
        <v>2054.9700000000012</v>
      </c>
    </row>
    <row r="11" spans="1:14" x14ac:dyDescent="0.4">
      <c r="A11" t="s">
        <v>545</v>
      </c>
      <c r="B11" t="s">
        <v>29</v>
      </c>
      <c r="C11" t="s">
        <v>30</v>
      </c>
      <c r="D11" s="31">
        <v>340382.09</v>
      </c>
      <c r="E11" s="31">
        <v>378972.56</v>
      </c>
      <c r="H11" s="31">
        <v>435126.04</v>
      </c>
      <c r="I11" s="31">
        <v>56153.479999999981</v>
      </c>
    </row>
    <row r="12" spans="1:14" x14ac:dyDescent="0.4">
      <c r="A12" t="s">
        <v>545</v>
      </c>
      <c r="B12" t="s">
        <v>36</v>
      </c>
      <c r="C12" t="s">
        <v>37</v>
      </c>
      <c r="D12" s="31">
        <v>48782.239999999998</v>
      </c>
      <c r="E12" s="31">
        <v>52850.559999999998</v>
      </c>
      <c r="H12" s="31">
        <v>44741.35</v>
      </c>
      <c r="I12" s="31">
        <v>-8109.2099999999991</v>
      </c>
    </row>
    <row r="13" spans="1:14" x14ac:dyDescent="0.4">
      <c r="A13" t="s">
        <v>545</v>
      </c>
      <c r="B13" t="s">
        <v>41</v>
      </c>
      <c r="C13" t="s">
        <v>42</v>
      </c>
      <c r="D13" s="31">
        <v>20880</v>
      </c>
      <c r="E13" s="31">
        <v>22968</v>
      </c>
      <c r="H13" s="31">
        <v>32409.96</v>
      </c>
      <c r="I13" s="31">
        <v>9441.9599999999991</v>
      </c>
      <c r="L13" t="s">
        <v>575</v>
      </c>
    </row>
    <row r="14" spans="1:14" x14ac:dyDescent="0.4">
      <c r="A14" t="s">
        <v>545</v>
      </c>
      <c r="B14" t="s">
        <v>45</v>
      </c>
      <c r="C14" t="s">
        <v>46</v>
      </c>
      <c r="D14" s="31">
        <v>1014.42</v>
      </c>
      <c r="E14" s="31">
        <v>1079.8599999999999</v>
      </c>
      <c r="H14" s="31">
        <v>0</v>
      </c>
      <c r="I14" s="31">
        <v>-1079.8599999999999</v>
      </c>
      <c r="L14" t="s">
        <v>567</v>
      </c>
    </row>
    <row r="15" spans="1:14" s="16" customFormat="1" x14ac:dyDescent="0.4">
      <c r="A15" s="16" t="s">
        <v>543</v>
      </c>
      <c r="B15" s="16" t="s">
        <v>48</v>
      </c>
      <c r="C15" s="16" t="s">
        <v>49</v>
      </c>
      <c r="D15" s="33">
        <v>699213.67</v>
      </c>
      <c r="E15" s="33">
        <v>742714.02</v>
      </c>
      <c r="H15" s="33">
        <v>687683.19</v>
      </c>
      <c r="I15" s="33">
        <v>-55030.830000000075</v>
      </c>
      <c r="L15" t="s">
        <v>559</v>
      </c>
    </row>
    <row r="16" spans="1:14" x14ac:dyDescent="0.4">
      <c r="A16" t="s">
        <v>545</v>
      </c>
      <c r="B16" t="s">
        <v>50</v>
      </c>
      <c r="C16" t="s">
        <v>51</v>
      </c>
      <c r="D16" s="31">
        <v>503164.78</v>
      </c>
      <c r="E16" s="31">
        <v>537271.36</v>
      </c>
      <c r="H16" s="31">
        <v>520516.11</v>
      </c>
      <c r="I16" s="31">
        <v>-16755.25</v>
      </c>
    </row>
    <row r="17" spans="1:26" x14ac:dyDescent="0.4">
      <c r="A17" t="s">
        <v>545</v>
      </c>
      <c r="B17" t="s">
        <v>70</v>
      </c>
      <c r="C17" t="s">
        <v>71</v>
      </c>
      <c r="D17" s="31">
        <v>76841</v>
      </c>
      <c r="E17" s="31">
        <v>78975.360000000001</v>
      </c>
      <c r="H17" s="31">
        <v>49077.24</v>
      </c>
      <c r="I17" s="31">
        <v>-29898.120000000003</v>
      </c>
      <c r="L17" t="s">
        <v>566</v>
      </c>
    </row>
    <row r="18" spans="1:26" x14ac:dyDescent="0.4">
      <c r="A18" t="s">
        <v>545</v>
      </c>
      <c r="B18" t="s">
        <v>83</v>
      </c>
      <c r="C18" t="s">
        <v>84</v>
      </c>
      <c r="D18" s="31">
        <v>61797.47</v>
      </c>
      <c r="E18" s="31">
        <v>65680.52</v>
      </c>
      <c r="H18" s="31">
        <v>61245.18</v>
      </c>
      <c r="I18" s="31">
        <v>-4435.3400000000038</v>
      </c>
    </row>
    <row r="19" spans="1:26" x14ac:dyDescent="0.4">
      <c r="A19" t="s">
        <v>545</v>
      </c>
      <c r="B19" t="s">
        <v>95</v>
      </c>
      <c r="C19" t="s">
        <v>96</v>
      </c>
      <c r="D19" s="31">
        <v>57410.42</v>
      </c>
      <c r="E19" s="31">
        <v>60786.78</v>
      </c>
      <c r="H19" s="31">
        <v>56844.66</v>
      </c>
      <c r="I19" s="31">
        <v>-3942.1199999999953</v>
      </c>
    </row>
    <row r="20" spans="1:26" s="16" customFormat="1" x14ac:dyDescent="0.4">
      <c r="A20" s="16" t="s">
        <v>543</v>
      </c>
      <c r="B20" s="16" t="s">
        <v>104</v>
      </c>
      <c r="C20" s="16" t="s">
        <v>105</v>
      </c>
      <c r="D20" s="33">
        <v>580736.69999999995</v>
      </c>
      <c r="E20" s="33">
        <v>610238.34</v>
      </c>
      <c r="H20" s="33">
        <v>830410.75</v>
      </c>
      <c r="I20" s="33">
        <v>220172.41000000003</v>
      </c>
      <c r="L20"/>
    </row>
    <row r="21" spans="1:26" x14ac:dyDescent="0.4">
      <c r="A21" t="s">
        <v>545</v>
      </c>
      <c r="B21" t="s">
        <v>106</v>
      </c>
      <c r="C21" t="s">
        <v>107</v>
      </c>
      <c r="D21" s="31">
        <v>367888.76</v>
      </c>
      <c r="E21" s="31">
        <v>385347.61</v>
      </c>
      <c r="H21" s="31">
        <v>475745.92</v>
      </c>
      <c r="I21" s="31">
        <v>90398.31</v>
      </c>
      <c r="L21" t="s">
        <v>561</v>
      </c>
    </row>
    <row r="22" spans="1:26" x14ac:dyDescent="0.4">
      <c r="A22" t="s">
        <v>545</v>
      </c>
      <c r="B22" t="s">
        <v>116</v>
      </c>
      <c r="C22" t="s">
        <v>117</v>
      </c>
      <c r="D22" s="31">
        <v>172653.52</v>
      </c>
      <c r="E22" s="31">
        <v>180372.86</v>
      </c>
      <c r="H22" s="31">
        <v>225656.03</v>
      </c>
      <c r="I22" s="31">
        <v>45283.170000000013</v>
      </c>
      <c r="L22" t="s">
        <v>562</v>
      </c>
      <c r="W22" t="s">
        <v>573</v>
      </c>
      <c r="X22">
        <v>48474.13</v>
      </c>
      <c r="Z22" s="31">
        <f>I21+I22-X24</f>
        <v>63053.260000000009</v>
      </c>
    </row>
    <row r="23" spans="1:26" x14ac:dyDescent="0.4">
      <c r="A23" t="s">
        <v>545</v>
      </c>
      <c r="B23" t="s">
        <v>461</v>
      </c>
      <c r="C23" t="s">
        <v>126</v>
      </c>
      <c r="D23" s="31">
        <v>40194.42</v>
      </c>
      <c r="E23" s="31">
        <v>44517.87</v>
      </c>
      <c r="H23" s="31">
        <v>129008.8</v>
      </c>
      <c r="I23" s="31">
        <v>84490.93</v>
      </c>
      <c r="L23" t="s">
        <v>569</v>
      </c>
      <c r="X23">
        <v>24154.09</v>
      </c>
    </row>
    <row r="24" spans="1:26" s="16" customFormat="1" x14ac:dyDescent="0.4">
      <c r="A24" s="16" t="s">
        <v>543</v>
      </c>
      <c r="B24" s="16" t="s">
        <v>131</v>
      </c>
      <c r="C24" s="16" t="s">
        <v>132</v>
      </c>
      <c r="D24" s="33">
        <v>188780.6</v>
      </c>
      <c r="E24" s="33">
        <v>196046.4</v>
      </c>
      <c r="H24" s="33">
        <v>223561.36</v>
      </c>
      <c r="I24" s="33">
        <v>27514.959999999992</v>
      </c>
      <c r="X24" s="16">
        <f>X22+X23</f>
        <v>72628.22</v>
      </c>
    </row>
    <row r="25" spans="1:26" x14ac:dyDescent="0.4">
      <c r="A25" t="s">
        <v>545</v>
      </c>
      <c r="B25" t="s">
        <v>466</v>
      </c>
      <c r="C25" t="s">
        <v>134</v>
      </c>
      <c r="D25" s="31">
        <v>154007.13</v>
      </c>
      <c r="E25" s="31">
        <v>160011.28</v>
      </c>
      <c r="H25" s="31">
        <v>166691.62</v>
      </c>
      <c r="I25" s="31">
        <v>6680.3399999999965</v>
      </c>
      <c r="L25" t="s">
        <v>574</v>
      </c>
    </row>
    <row r="26" spans="1:26" x14ac:dyDescent="0.4">
      <c r="A26" t="s">
        <v>545</v>
      </c>
      <c r="B26" t="s">
        <v>133</v>
      </c>
      <c r="C26" t="s">
        <v>139</v>
      </c>
      <c r="D26" s="31">
        <v>24104.26</v>
      </c>
      <c r="E26" s="31">
        <v>24318.92</v>
      </c>
      <c r="H26" s="31">
        <v>39073.760000000002</v>
      </c>
      <c r="I26" s="31">
        <v>14754.840000000004</v>
      </c>
      <c r="L26" t="s">
        <v>560</v>
      </c>
    </row>
    <row r="27" spans="1:26" x14ac:dyDescent="0.4">
      <c r="A27" t="s">
        <v>545</v>
      </c>
      <c r="B27" t="s">
        <v>138</v>
      </c>
      <c r="C27" t="s">
        <v>143</v>
      </c>
      <c r="D27" s="31">
        <v>5308.71</v>
      </c>
      <c r="E27" s="31">
        <v>5894.2</v>
      </c>
      <c r="H27" s="31">
        <v>8345.61</v>
      </c>
      <c r="I27" s="31">
        <v>2451.4100000000008</v>
      </c>
    </row>
    <row r="28" spans="1:26" x14ac:dyDescent="0.4">
      <c r="A28" t="s">
        <v>545</v>
      </c>
      <c r="B28" t="s">
        <v>142</v>
      </c>
      <c r="C28" t="s">
        <v>147</v>
      </c>
      <c r="D28" s="31">
        <v>5360.5</v>
      </c>
      <c r="E28" s="31">
        <v>5822</v>
      </c>
      <c r="H28" s="31">
        <v>9450.3700000000008</v>
      </c>
      <c r="I28" s="31">
        <v>3628.3700000000008</v>
      </c>
      <c r="L28" t="s">
        <v>568</v>
      </c>
    </row>
    <row r="29" spans="1:26" x14ac:dyDescent="0.4">
      <c r="A29" t="s">
        <v>545</v>
      </c>
      <c r="B29" t="s">
        <v>146</v>
      </c>
      <c r="C29" t="s">
        <v>150</v>
      </c>
      <c r="D29" s="31">
        <v>0</v>
      </c>
      <c r="E29" s="31">
        <v>0</v>
      </c>
      <c r="H29" s="31">
        <v>0</v>
      </c>
      <c r="I29" s="31">
        <v>0</v>
      </c>
    </row>
    <row r="30" spans="1:26" s="16" customFormat="1" x14ac:dyDescent="0.4">
      <c r="A30" s="16" t="s">
        <v>543</v>
      </c>
      <c r="B30" s="16" t="s">
        <v>153</v>
      </c>
      <c r="C30" s="16" t="s">
        <v>154</v>
      </c>
      <c r="D30" s="33">
        <v>291309.23</v>
      </c>
      <c r="E30" s="33">
        <v>302599.42</v>
      </c>
      <c r="H30" s="33">
        <v>285969.36</v>
      </c>
      <c r="I30" s="33">
        <v>-16630.059999999998</v>
      </c>
      <c r="K30" s="16">
        <v>285969.36</v>
      </c>
      <c r="L30" t="s">
        <v>563</v>
      </c>
    </row>
    <row r="31" spans="1:26" x14ac:dyDescent="0.4">
      <c r="A31" t="s">
        <v>545</v>
      </c>
      <c r="B31" t="s">
        <v>476</v>
      </c>
      <c r="C31" t="s">
        <v>156</v>
      </c>
      <c r="D31" s="31">
        <v>89658.61</v>
      </c>
      <c r="E31" s="31">
        <v>98975.06</v>
      </c>
      <c r="H31" s="31">
        <v>58856.18</v>
      </c>
      <c r="I31" s="31">
        <v>-40118.879999999997</v>
      </c>
    </row>
    <row r="32" spans="1:26" x14ac:dyDescent="0.4">
      <c r="A32" t="s">
        <v>545</v>
      </c>
      <c r="B32" t="s">
        <v>155</v>
      </c>
      <c r="C32" t="s">
        <v>160</v>
      </c>
      <c r="D32" s="31">
        <v>201650.62</v>
      </c>
      <c r="E32" s="31">
        <v>203624.36</v>
      </c>
      <c r="H32" s="31">
        <v>227113.18</v>
      </c>
      <c r="I32" s="31">
        <v>23488.820000000007</v>
      </c>
    </row>
    <row r="33" spans="1:12" s="16" customFormat="1" x14ac:dyDescent="0.4">
      <c r="A33" s="16" t="s">
        <v>543</v>
      </c>
      <c r="B33" s="16" t="s">
        <v>162</v>
      </c>
      <c r="C33" s="16" t="s">
        <v>163</v>
      </c>
      <c r="D33" s="33">
        <v>209791.83</v>
      </c>
      <c r="E33" s="33">
        <v>217372.17</v>
      </c>
      <c r="H33" s="33">
        <v>224731.08</v>
      </c>
      <c r="I33" s="33">
        <v>7358.9099999999744</v>
      </c>
      <c r="L33" t="s">
        <v>564</v>
      </c>
    </row>
    <row r="34" spans="1:12" x14ac:dyDescent="0.4">
      <c r="A34" t="s">
        <v>545</v>
      </c>
      <c r="B34" t="s">
        <v>164</v>
      </c>
      <c r="C34" t="s">
        <v>10</v>
      </c>
      <c r="D34" s="31">
        <v>209791.83</v>
      </c>
      <c r="E34" s="31">
        <v>217372.17</v>
      </c>
      <c r="H34" s="31">
        <v>218128.8</v>
      </c>
      <c r="I34" s="31">
        <v>756.62999999997555</v>
      </c>
    </row>
    <row r="35" spans="1:12" x14ac:dyDescent="0.4">
      <c r="A35" t="s">
        <v>545</v>
      </c>
      <c r="B35" t="s">
        <v>479</v>
      </c>
      <c r="C35" t="s">
        <v>480</v>
      </c>
      <c r="D35" s="31">
        <v>0</v>
      </c>
      <c r="E35" s="31">
        <v>0</v>
      </c>
      <c r="H35" s="31">
        <v>6602.28</v>
      </c>
      <c r="I35" s="31">
        <v>6602.28</v>
      </c>
    </row>
    <row r="36" spans="1:12" s="16" customFormat="1" x14ac:dyDescent="0.4">
      <c r="A36" s="16" t="s">
        <v>543</v>
      </c>
      <c r="B36" s="16" t="s">
        <v>171</v>
      </c>
      <c r="C36" s="16" t="s">
        <v>172</v>
      </c>
      <c r="D36" s="33">
        <v>31548</v>
      </c>
      <c r="E36" s="33">
        <v>31800</v>
      </c>
      <c r="H36" s="33">
        <v>6386.5</v>
      </c>
      <c r="I36" s="33">
        <v>-25413.5</v>
      </c>
      <c r="L36"/>
    </row>
    <row r="37" spans="1:12" x14ac:dyDescent="0.4">
      <c r="A37" t="s">
        <v>545</v>
      </c>
      <c r="B37" t="s">
        <v>483</v>
      </c>
      <c r="C37" t="s">
        <v>174</v>
      </c>
      <c r="D37" s="31">
        <v>31548</v>
      </c>
      <c r="E37" s="31">
        <v>31800</v>
      </c>
      <c r="H37" s="31">
        <v>6386.5</v>
      </c>
      <c r="I37" s="31">
        <v>-25413.5</v>
      </c>
    </row>
    <row r="38" spans="1:12" s="16" customFormat="1" x14ac:dyDescent="0.4">
      <c r="A38" s="48" t="s">
        <v>543</v>
      </c>
      <c r="B38" s="48" t="s">
        <v>485</v>
      </c>
      <c r="C38" s="48" t="s">
        <v>486</v>
      </c>
      <c r="D38" s="49">
        <v>0</v>
      </c>
      <c r="E38" s="49">
        <v>0</v>
      </c>
      <c r="F38" s="48"/>
      <c r="G38" s="48"/>
      <c r="H38" s="49">
        <v>25706.32</v>
      </c>
      <c r="I38" s="49">
        <v>25706.32</v>
      </c>
      <c r="J38" s="48"/>
      <c r="K38" s="48"/>
      <c r="L38" s="50" t="s">
        <v>565</v>
      </c>
    </row>
    <row r="39" spans="1:12" x14ac:dyDescent="0.4">
      <c r="A39" s="50" t="s">
        <v>545</v>
      </c>
      <c r="B39" s="50" t="s">
        <v>487</v>
      </c>
      <c r="C39" s="50" t="s">
        <v>488</v>
      </c>
      <c r="D39" s="51">
        <v>0</v>
      </c>
      <c r="E39" s="51">
        <v>0</v>
      </c>
      <c r="F39" s="50"/>
      <c r="G39" s="50"/>
      <c r="H39" s="51">
        <v>25706.32</v>
      </c>
      <c r="I39" s="51">
        <v>25706.32</v>
      </c>
      <c r="J39" s="50">
        <v>25706.32</v>
      </c>
      <c r="K39" s="50"/>
      <c r="L39" s="50" t="s">
        <v>565</v>
      </c>
    </row>
    <row r="40" spans="1:12" s="16" customFormat="1" x14ac:dyDescent="0.4">
      <c r="A40" s="48" t="s">
        <v>543</v>
      </c>
      <c r="B40" s="48" t="s">
        <v>491</v>
      </c>
      <c r="C40" s="48" t="s">
        <v>492</v>
      </c>
      <c r="D40" s="49">
        <v>0</v>
      </c>
      <c r="E40" s="49">
        <v>0</v>
      </c>
      <c r="F40" s="48"/>
      <c r="G40" s="48"/>
      <c r="H40" s="49">
        <v>353690.88</v>
      </c>
      <c r="I40" s="49">
        <v>353690.88</v>
      </c>
      <c r="J40" s="48"/>
      <c r="K40" s="48">
        <v>353690.88</v>
      </c>
      <c r="L40" s="50" t="s">
        <v>565</v>
      </c>
    </row>
    <row r="41" spans="1:12" x14ac:dyDescent="0.4">
      <c r="A41" s="50" t="s">
        <v>545</v>
      </c>
      <c r="B41" s="50" t="s">
        <v>493</v>
      </c>
      <c r="C41" s="50" t="s">
        <v>488</v>
      </c>
      <c r="D41" s="51">
        <v>0</v>
      </c>
      <c r="E41" s="51">
        <v>0</v>
      </c>
      <c r="F41" s="50"/>
      <c r="G41" s="50"/>
      <c r="H41" s="51">
        <v>353690.88</v>
      </c>
      <c r="I41" s="51">
        <v>353690.88</v>
      </c>
      <c r="J41" s="50">
        <v>353690.88</v>
      </c>
      <c r="K41" s="50"/>
      <c r="L41" s="50" t="s">
        <v>565</v>
      </c>
    </row>
    <row r="42" spans="1:12" s="16" customFormat="1" x14ac:dyDescent="0.4">
      <c r="A42" s="48" t="s">
        <v>543</v>
      </c>
      <c r="B42" s="48" t="s">
        <v>496</v>
      </c>
      <c r="C42" s="48" t="s">
        <v>497</v>
      </c>
      <c r="D42" s="49">
        <v>0</v>
      </c>
      <c r="E42" s="49">
        <v>0</v>
      </c>
      <c r="F42" s="48"/>
      <c r="G42" s="48"/>
      <c r="H42" s="49">
        <v>88949.09</v>
      </c>
      <c r="I42" s="49">
        <v>88949.09</v>
      </c>
      <c r="J42" s="48"/>
      <c r="K42" s="48"/>
      <c r="L42" s="50" t="s">
        <v>565</v>
      </c>
    </row>
    <row r="43" spans="1:12" x14ac:dyDescent="0.4">
      <c r="A43" s="50" t="s">
        <v>545</v>
      </c>
      <c r="B43" s="50" t="s">
        <v>498</v>
      </c>
      <c r="C43" s="50" t="s">
        <v>147</v>
      </c>
      <c r="D43" s="51">
        <v>0</v>
      </c>
      <c r="E43" s="51">
        <v>0</v>
      </c>
      <c r="F43" s="50"/>
      <c r="G43" s="50"/>
      <c r="H43" s="51">
        <v>3710.52</v>
      </c>
      <c r="I43" s="51">
        <v>3710.52</v>
      </c>
      <c r="J43" s="50">
        <v>3710.52</v>
      </c>
      <c r="K43" s="50"/>
      <c r="L43" s="50" t="s">
        <v>565</v>
      </c>
    </row>
    <row r="44" spans="1:12" x14ac:dyDescent="0.4">
      <c r="A44" s="50" t="s">
        <v>545</v>
      </c>
      <c r="B44" s="50" t="s">
        <v>500</v>
      </c>
      <c r="C44" s="50" t="s">
        <v>501</v>
      </c>
      <c r="D44" s="51">
        <v>0</v>
      </c>
      <c r="E44" s="51">
        <v>0</v>
      </c>
      <c r="F44" s="50"/>
      <c r="G44" s="50"/>
      <c r="H44" s="51">
        <v>59144.97</v>
      </c>
      <c r="I44" s="51">
        <v>59144.97</v>
      </c>
      <c r="J44" s="50">
        <v>59144.97</v>
      </c>
      <c r="K44" s="50"/>
      <c r="L44" s="50" t="s">
        <v>565</v>
      </c>
    </row>
    <row r="45" spans="1:12" x14ac:dyDescent="0.4">
      <c r="A45" s="50" t="s">
        <v>545</v>
      </c>
      <c r="B45" s="50" t="s">
        <v>509</v>
      </c>
      <c r="C45" s="50" t="s">
        <v>510</v>
      </c>
      <c r="D45" s="51">
        <v>0</v>
      </c>
      <c r="E45" s="51">
        <v>0</v>
      </c>
      <c r="F45" s="50"/>
      <c r="G45" s="50"/>
      <c r="H45" s="51">
        <v>7016.89</v>
      </c>
      <c r="I45" s="51">
        <v>7016.89</v>
      </c>
      <c r="J45" s="50">
        <v>7016.89</v>
      </c>
      <c r="K45" s="50"/>
      <c r="L45" s="50" t="s">
        <v>565</v>
      </c>
    </row>
    <row r="46" spans="1:12" x14ac:dyDescent="0.4">
      <c r="A46" s="50" t="s">
        <v>545</v>
      </c>
      <c r="B46" s="50" t="s">
        <v>513</v>
      </c>
      <c r="C46" s="50" t="s">
        <v>514</v>
      </c>
      <c r="D46" s="51">
        <v>0</v>
      </c>
      <c r="E46" s="51">
        <v>0</v>
      </c>
      <c r="F46" s="50"/>
      <c r="G46" s="50"/>
      <c r="H46" s="51">
        <v>19076.71</v>
      </c>
      <c r="I46" s="51">
        <v>19076.71</v>
      </c>
      <c r="J46" s="50">
        <v>19076.71</v>
      </c>
      <c r="K46" s="50"/>
      <c r="L46" s="50" t="s">
        <v>565</v>
      </c>
    </row>
    <row r="47" spans="1:12" s="16" customFormat="1" x14ac:dyDescent="0.4">
      <c r="A47" s="48" t="s">
        <v>543</v>
      </c>
      <c r="B47" s="48" t="s">
        <v>517</v>
      </c>
      <c r="C47" s="48" t="s">
        <v>518</v>
      </c>
      <c r="D47" s="49">
        <v>0</v>
      </c>
      <c r="E47" s="49">
        <v>0</v>
      </c>
      <c r="F47" s="48"/>
      <c r="G47" s="48"/>
      <c r="H47" s="49">
        <v>67710.77</v>
      </c>
      <c r="I47" s="49">
        <v>67710.77</v>
      </c>
      <c r="J47" s="48"/>
      <c r="K47" s="48"/>
      <c r="L47" s="50" t="s">
        <v>565</v>
      </c>
    </row>
    <row r="48" spans="1:12" x14ac:dyDescent="0.4">
      <c r="A48" s="50" t="s">
        <v>545</v>
      </c>
      <c r="B48" s="50" t="s">
        <v>519</v>
      </c>
      <c r="C48" s="50" t="s">
        <v>147</v>
      </c>
      <c r="D48" s="51">
        <v>0</v>
      </c>
      <c r="E48" s="51">
        <v>0</v>
      </c>
      <c r="F48" s="50"/>
      <c r="G48" s="50"/>
      <c r="H48" s="51">
        <v>6505.77</v>
      </c>
      <c r="I48" s="51">
        <v>6505.77</v>
      </c>
      <c r="J48" s="50">
        <v>6505.77</v>
      </c>
      <c r="K48" s="50">
        <v>6505.77</v>
      </c>
      <c r="L48" s="50" t="s">
        <v>565</v>
      </c>
    </row>
    <row r="49" spans="1:12" x14ac:dyDescent="0.4">
      <c r="A49" s="50" t="s">
        <v>545</v>
      </c>
      <c r="B49" s="50" t="s">
        <v>521</v>
      </c>
      <c r="C49" s="50" t="s">
        <v>501</v>
      </c>
      <c r="D49" s="51">
        <v>0</v>
      </c>
      <c r="E49" s="51">
        <v>0</v>
      </c>
      <c r="F49" s="50"/>
      <c r="G49" s="50"/>
      <c r="H49" s="51">
        <v>19702.61</v>
      </c>
      <c r="I49" s="51">
        <v>19702.61</v>
      </c>
      <c r="J49" s="50">
        <v>19702.61</v>
      </c>
      <c r="K49" s="50"/>
      <c r="L49" s="50" t="s">
        <v>565</v>
      </c>
    </row>
    <row r="50" spans="1:12" x14ac:dyDescent="0.4">
      <c r="A50" s="50" t="s">
        <v>545</v>
      </c>
      <c r="B50" s="50" t="s">
        <v>528</v>
      </c>
      <c r="C50" s="50" t="s">
        <v>529</v>
      </c>
      <c r="D50" s="51">
        <v>0</v>
      </c>
      <c r="E50" s="51">
        <v>0</v>
      </c>
      <c r="F50" s="50"/>
      <c r="G50" s="50"/>
      <c r="H50" s="51">
        <v>41502.39</v>
      </c>
      <c r="I50" s="51">
        <v>41502.39</v>
      </c>
      <c r="J50" s="50">
        <v>41502.39</v>
      </c>
      <c r="K50" s="50">
        <v>41502.39</v>
      </c>
      <c r="L50" s="50" t="s">
        <v>565</v>
      </c>
    </row>
    <row r="51" spans="1:12" x14ac:dyDescent="0.4">
      <c r="A51" s="52" t="s">
        <v>543</v>
      </c>
      <c r="B51" s="52" t="s">
        <v>177</v>
      </c>
      <c r="C51" s="52" t="s">
        <v>178</v>
      </c>
      <c r="D51" s="53">
        <v>169424.3</v>
      </c>
      <c r="E51" s="53">
        <v>186366.73</v>
      </c>
      <c r="F51" s="52"/>
      <c r="G51" s="52"/>
      <c r="H51" s="53">
        <v>185321.96</v>
      </c>
      <c r="I51" s="53">
        <v>-1044.7700000000186</v>
      </c>
      <c r="J51" s="50"/>
      <c r="K51" s="50"/>
      <c r="L51" s="50"/>
    </row>
  </sheetData>
  <autoFilter ref="A5:K51" xr:uid="{35556FBF-B404-45D3-A553-B8617B0CDC6B}"/>
  <conditionalFormatting sqref="I6:I5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2D5D-8CC2-489F-A128-8EC49E8FC446}">
  <dimension ref="A4:H183"/>
  <sheetViews>
    <sheetView workbookViewId="0">
      <selection activeCell="A4" sqref="A4:H184"/>
    </sheetView>
  </sheetViews>
  <sheetFormatPr defaultRowHeight="14.6" x14ac:dyDescent="0.4"/>
  <cols>
    <col min="1" max="1" width="30.4609375" bestFit="1" customWidth="1"/>
    <col min="2" max="2" width="67.3828125" bestFit="1" customWidth="1"/>
    <col min="3" max="3" width="11.3046875" bestFit="1" customWidth="1"/>
  </cols>
  <sheetData>
    <row r="4" spans="1:8" x14ac:dyDescent="0.4">
      <c r="A4" t="s">
        <v>0</v>
      </c>
      <c r="B4" t="s">
        <v>1</v>
      </c>
      <c r="C4" t="s">
        <v>2</v>
      </c>
    </row>
    <row r="5" spans="1:8" x14ac:dyDescent="0.4">
      <c r="C5" t="s">
        <v>3</v>
      </c>
      <c r="D5" t="s">
        <v>4</v>
      </c>
      <c r="E5" t="s">
        <v>534</v>
      </c>
      <c r="F5" t="s">
        <v>535</v>
      </c>
      <c r="G5" t="s">
        <v>536</v>
      </c>
      <c r="H5" t="s">
        <v>537</v>
      </c>
    </row>
    <row r="6" spans="1:8" x14ac:dyDescent="0.4">
      <c r="A6" s="1" t="s">
        <v>5</v>
      </c>
      <c r="B6" s="1" t="s">
        <v>6</v>
      </c>
      <c r="C6" s="3">
        <v>4555436.88</v>
      </c>
      <c r="D6" s="1">
        <v>96.090999999999994</v>
      </c>
      <c r="E6" s="3">
        <v>856063.98</v>
      </c>
      <c r="F6" s="3">
        <v>1859037.71</v>
      </c>
      <c r="G6" s="3">
        <v>348165.93</v>
      </c>
      <c r="H6" s="1">
        <v>0</v>
      </c>
    </row>
    <row r="7" spans="1:8" x14ac:dyDescent="0.4">
      <c r="A7" s="4" t="s">
        <v>7</v>
      </c>
      <c r="B7" s="5" t="s">
        <v>8</v>
      </c>
      <c r="C7" s="6">
        <v>1683309.85</v>
      </c>
      <c r="D7" s="4">
        <v>35.506999999999998</v>
      </c>
      <c r="E7" s="6">
        <v>245442.59</v>
      </c>
      <c r="F7" s="6">
        <v>790645.28</v>
      </c>
      <c r="G7" s="6">
        <v>155139.4</v>
      </c>
      <c r="H7" s="4">
        <v>0</v>
      </c>
    </row>
    <row r="8" spans="1:8" x14ac:dyDescent="0.4">
      <c r="A8" s="4" t="s">
        <v>9</v>
      </c>
      <c r="B8" s="4" t="s">
        <v>10</v>
      </c>
      <c r="C8" s="6">
        <v>971910.37</v>
      </c>
      <c r="D8" s="4">
        <v>20.501000000000001</v>
      </c>
      <c r="E8" s="6">
        <v>132317.73000000001</v>
      </c>
      <c r="F8" s="6">
        <v>492399.63</v>
      </c>
      <c r="G8" s="6">
        <v>93301.52</v>
      </c>
      <c r="H8" s="4">
        <v>0</v>
      </c>
    </row>
    <row r="9" spans="1:8" x14ac:dyDescent="0.4">
      <c r="A9" s="4" t="s">
        <v>11</v>
      </c>
      <c r="B9" s="4" t="s">
        <v>12</v>
      </c>
      <c r="C9" s="6">
        <v>8388.58</v>
      </c>
      <c r="D9" s="4">
        <v>0.17699999999999999</v>
      </c>
      <c r="E9" s="6">
        <v>6490.24</v>
      </c>
      <c r="F9" s="4">
        <v>0</v>
      </c>
      <c r="G9" s="4">
        <v>0</v>
      </c>
      <c r="H9" s="4">
        <v>0</v>
      </c>
    </row>
    <row r="10" spans="1:8" x14ac:dyDescent="0.4">
      <c r="A10" s="4" t="s">
        <v>13</v>
      </c>
      <c r="B10" s="4" t="s">
        <v>14</v>
      </c>
      <c r="C10" s="6">
        <v>156436.01999999999</v>
      </c>
      <c r="D10" s="4">
        <v>3.3</v>
      </c>
      <c r="E10" s="6">
        <v>34836.82</v>
      </c>
      <c r="F10" s="6">
        <v>35311.22</v>
      </c>
      <c r="G10" s="6">
        <v>13423.32</v>
      </c>
      <c r="H10" s="4">
        <v>0</v>
      </c>
    </row>
    <row r="11" spans="1:8" x14ac:dyDescent="0.4">
      <c r="A11" s="4" t="s">
        <v>15</v>
      </c>
      <c r="B11" s="4" t="s">
        <v>16</v>
      </c>
      <c r="C11" s="6">
        <v>15281.29</v>
      </c>
      <c r="D11" s="4">
        <v>0.32200000000000001</v>
      </c>
      <c r="E11" s="6">
        <v>5027.55</v>
      </c>
      <c r="F11" s="4">
        <v>0</v>
      </c>
      <c r="G11" s="6">
        <v>7058.43</v>
      </c>
      <c r="H11" s="4">
        <v>0</v>
      </c>
    </row>
    <row r="12" spans="1:8" x14ac:dyDescent="0.4">
      <c r="A12" s="4" t="s">
        <v>17</v>
      </c>
      <c r="B12" s="4" t="s">
        <v>18</v>
      </c>
      <c r="C12" s="6">
        <v>155872.99</v>
      </c>
      <c r="D12" s="4">
        <v>3.2879999999999998</v>
      </c>
      <c r="E12" s="6">
        <v>25330.7</v>
      </c>
      <c r="F12" s="6">
        <v>64827.76</v>
      </c>
      <c r="G12" s="6">
        <v>33951.89</v>
      </c>
      <c r="H12" s="4">
        <v>0</v>
      </c>
    </row>
    <row r="13" spans="1:8" x14ac:dyDescent="0.4">
      <c r="A13" s="4" t="s">
        <v>19</v>
      </c>
      <c r="B13" s="4" t="s">
        <v>20</v>
      </c>
      <c r="C13" s="6">
        <v>408119.21</v>
      </c>
      <c r="D13" s="4">
        <v>8.609</v>
      </c>
      <c r="E13" s="6">
        <v>40110.9</v>
      </c>
      <c r="F13" s="6">
        <v>239030.92</v>
      </c>
      <c r="G13" s="6">
        <v>32535.43</v>
      </c>
      <c r="H13" s="4">
        <v>0</v>
      </c>
    </row>
    <row r="14" spans="1:8" x14ac:dyDescent="0.4">
      <c r="A14" s="4" t="s">
        <v>21</v>
      </c>
      <c r="B14" s="4" t="s">
        <v>22</v>
      </c>
      <c r="C14" s="6">
        <v>227812.28</v>
      </c>
      <c r="D14" s="4">
        <v>4.8049999999999997</v>
      </c>
      <c r="E14" s="6">
        <v>20521.52</v>
      </c>
      <c r="F14" s="6">
        <v>153229.73000000001</v>
      </c>
      <c r="G14" s="6">
        <v>6332.45</v>
      </c>
      <c r="H14" s="4">
        <v>0</v>
      </c>
    </row>
    <row r="15" spans="1:8" x14ac:dyDescent="0.4">
      <c r="A15" s="4" t="s">
        <v>23</v>
      </c>
      <c r="B15" s="4" t="s">
        <v>24</v>
      </c>
      <c r="C15" s="6">
        <v>178880.85</v>
      </c>
      <c r="D15" s="4">
        <v>3.7730000000000001</v>
      </c>
      <c r="E15" s="6">
        <v>26260.28</v>
      </c>
      <c r="F15" s="6">
        <v>78552.73</v>
      </c>
      <c r="G15" s="6">
        <v>18049.36</v>
      </c>
      <c r="H15" s="4">
        <v>0</v>
      </c>
    </row>
    <row r="16" spans="1:8" x14ac:dyDescent="0.4">
      <c r="A16" s="4" t="s">
        <v>25</v>
      </c>
      <c r="B16" s="4" t="s">
        <v>14</v>
      </c>
      <c r="C16" s="6">
        <v>58217.64</v>
      </c>
      <c r="D16" s="4">
        <v>1.228</v>
      </c>
      <c r="E16" s="6">
        <v>13364.88</v>
      </c>
      <c r="F16" s="6">
        <v>10306.379999999999</v>
      </c>
      <c r="G16" s="6">
        <v>6294.86</v>
      </c>
      <c r="H16" s="4">
        <v>0</v>
      </c>
    </row>
    <row r="17" spans="1:8" x14ac:dyDescent="0.4">
      <c r="A17" s="4" t="s">
        <v>26</v>
      </c>
      <c r="B17" s="4" t="s">
        <v>18</v>
      </c>
      <c r="C17" s="6">
        <v>15161.62</v>
      </c>
      <c r="D17" s="4">
        <v>0.32</v>
      </c>
      <c r="E17" s="6">
        <v>2781.08</v>
      </c>
      <c r="F17" s="6">
        <v>5285.69</v>
      </c>
      <c r="G17" s="6">
        <v>3985.68</v>
      </c>
      <c r="H17" s="4">
        <v>0</v>
      </c>
    </row>
    <row r="18" spans="1:8" x14ac:dyDescent="0.4">
      <c r="A18" s="4" t="s">
        <v>27</v>
      </c>
      <c r="B18" s="4" t="s">
        <v>20</v>
      </c>
      <c r="C18" s="6">
        <v>96471.59</v>
      </c>
      <c r="D18" s="4">
        <v>2.0350000000000001</v>
      </c>
      <c r="E18" s="6">
        <v>9378.3700000000008</v>
      </c>
      <c r="F18" s="6">
        <v>56823.87</v>
      </c>
      <c r="G18" s="6">
        <v>7503.34</v>
      </c>
      <c r="H18" s="4">
        <v>0</v>
      </c>
    </row>
    <row r="19" spans="1:8" x14ac:dyDescent="0.4">
      <c r="A19" s="4" t="s">
        <v>28</v>
      </c>
      <c r="B19" s="4" t="s">
        <v>22</v>
      </c>
      <c r="C19" s="6">
        <v>9030</v>
      </c>
      <c r="D19" s="4">
        <v>0.19</v>
      </c>
      <c r="E19" s="4">
        <v>735.95</v>
      </c>
      <c r="F19" s="6">
        <v>6136.79</v>
      </c>
      <c r="G19" s="4">
        <v>265.48</v>
      </c>
      <c r="H19" s="4">
        <v>0</v>
      </c>
    </row>
    <row r="20" spans="1:8" x14ac:dyDescent="0.4">
      <c r="A20" s="4" t="s">
        <v>29</v>
      </c>
      <c r="B20" s="4" t="s">
        <v>30</v>
      </c>
      <c r="C20" s="6">
        <v>435116.56</v>
      </c>
      <c r="D20" s="4">
        <v>9.1780000000000008</v>
      </c>
      <c r="E20" s="6">
        <v>74569.45</v>
      </c>
      <c r="F20" s="6">
        <v>198021.8</v>
      </c>
      <c r="G20" s="6">
        <v>43185.7</v>
      </c>
      <c r="H20" s="4">
        <v>0</v>
      </c>
    </row>
    <row r="21" spans="1:8" x14ac:dyDescent="0.4">
      <c r="A21" s="4" t="s">
        <v>31</v>
      </c>
      <c r="B21" s="4" t="s">
        <v>12</v>
      </c>
      <c r="C21" s="6">
        <v>28170.71</v>
      </c>
      <c r="D21" s="4">
        <v>0.59399999999999997</v>
      </c>
      <c r="E21" s="6">
        <v>22066.11</v>
      </c>
      <c r="F21" s="4">
        <v>0</v>
      </c>
      <c r="G21" s="4">
        <v>0</v>
      </c>
      <c r="H21" s="4">
        <v>0</v>
      </c>
    </row>
    <row r="22" spans="1:8" x14ac:dyDescent="0.4">
      <c r="A22" s="4" t="s">
        <v>32</v>
      </c>
      <c r="B22" s="4" t="s">
        <v>14</v>
      </c>
      <c r="C22" s="6">
        <v>94880.88</v>
      </c>
      <c r="D22" s="4">
        <v>2.0009999999999999</v>
      </c>
      <c r="E22" s="6">
        <v>19896.150000000001</v>
      </c>
      <c r="F22" s="6">
        <v>19999.169999999998</v>
      </c>
      <c r="G22" s="6">
        <v>12214.95</v>
      </c>
      <c r="H22" s="4">
        <v>0</v>
      </c>
    </row>
    <row r="23" spans="1:8" x14ac:dyDescent="0.4">
      <c r="A23" s="4" t="s">
        <v>33</v>
      </c>
      <c r="B23" s="4" t="s">
        <v>18</v>
      </c>
      <c r="C23" s="6">
        <v>71086.45</v>
      </c>
      <c r="D23" s="4">
        <v>1.4990000000000001</v>
      </c>
      <c r="E23" s="6">
        <v>9677.3700000000008</v>
      </c>
      <c r="F23" s="6">
        <v>33218.339999999997</v>
      </c>
      <c r="G23" s="6">
        <v>13757.01</v>
      </c>
      <c r="H23" s="4">
        <v>0</v>
      </c>
    </row>
    <row r="24" spans="1:8" x14ac:dyDescent="0.4">
      <c r="A24" s="4" t="s">
        <v>34</v>
      </c>
      <c r="B24" s="4" t="s">
        <v>20</v>
      </c>
      <c r="C24" s="6">
        <v>209373.52</v>
      </c>
      <c r="D24" s="4">
        <v>4.4160000000000004</v>
      </c>
      <c r="E24" s="6">
        <v>20354.009999999998</v>
      </c>
      <c r="F24" s="6">
        <v>123325.53</v>
      </c>
      <c r="G24" s="6">
        <v>16284.55</v>
      </c>
      <c r="H24" s="4">
        <v>0</v>
      </c>
    </row>
    <row r="25" spans="1:8" x14ac:dyDescent="0.4">
      <c r="A25" s="4" t="s">
        <v>35</v>
      </c>
      <c r="B25" s="4" t="s">
        <v>22</v>
      </c>
      <c r="C25" s="6">
        <v>31605</v>
      </c>
      <c r="D25" s="4">
        <v>0.66700000000000004</v>
      </c>
      <c r="E25" s="6">
        <v>2575.81</v>
      </c>
      <c r="F25" s="6">
        <v>21478.76</v>
      </c>
      <c r="G25" s="4">
        <v>929.19</v>
      </c>
      <c r="H25" s="4">
        <v>0</v>
      </c>
    </row>
    <row r="26" spans="1:8" x14ac:dyDescent="0.4">
      <c r="A26" s="4" t="s">
        <v>36</v>
      </c>
      <c r="B26" s="4" t="s">
        <v>37</v>
      </c>
      <c r="C26" s="6">
        <v>64992.11</v>
      </c>
      <c r="D26" s="4">
        <v>1.371</v>
      </c>
      <c r="E26" s="6">
        <v>9223.9599999999991</v>
      </c>
      <c r="F26" s="4">
        <v>0</v>
      </c>
      <c r="G26" s="4">
        <v>0</v>
      </c>
      <c r="H26" s="4">
        <v>0</v>
      </c>
    </row>
    <row r="27" spans="1:8" x14ac:dyDescent="0.4">
      <c r="A27" s="4" t="s">
        <v>39</v>
      </c>
      <c r="B27" s="4" t="s">
        <v>16</v>
      </c>
      <c r="C27" s="6">
        <v>24816.84</v>
      </c>
      <c r="D27" s="4">
        <v>0.52300000000000002</v>
      </c>
      <c r="E27" s="6">
        <v>8283.86</v>
      </c>
      <c r="F27" s="4">
        <v>0</v>
      </c>
      <c r="G27" s="4">
        <v>0</v>
      </c>
      <c r="H27" s="4">
        <v>0</v>
      </c>
    </row>
    <row r="28" spans="1:8" x14ac:dyDescent="0.4">
      <c r="A28" s="4" t="s">
        <v>40</v>
      </c>
      <c r="B28" s="4" t="s">
        <v>20</v>
      </c>
      <c r="C28" s="6">
        <v>40175.269999999997</v>
      </c>
      <c r="D28" s="4">
        <v>0.84699999999999998</v>
      </c>
      <c r="E28" s="4">
        <v>940.1</v>
      </c>
      <c r="F28" s="4">
        <v>0</v>
      </c>
      <c r="G28" s="4">
        <v>0</v>
      </c>
      <c r="H28" s="4">
        <v>0</v>
      </c>
    </row>
    <row r="29" spans="1:8" x14ac:dyDescent="0.4">
      <c r="A29" s="4" t="s">
        <v>41</v>
      </c>
      <c r="B29" s="4" t="s">
        <v>42</v>
      </c>
      <c r="C29" s="6">
        <v>32409.96</v>
      </c>
      <c r="D29" s="4">
        <v>0.68400000000000005</v>
      </c>
      <c r="E29" s="6">
        <v>3071.17</v>
      </c>
      <c r="F29" s="6">
        <v>21671.119999999999</v>
      </c>
      <c r="G29" s="4">
        <v>602.82000000000005</v>
      </c>
      <c r="H29" s="4">
        <v>0</v>
      </c>
    </row>
    <row r="30" spans="1:8" x14ac:dyDescent="0.4">
      <c r="A30" s="4" t="s">
        <v>43</v>
      </c>
      <c r="B30" s="4" t="s">
        <v>447</v>
      </c>
      <c r="C30" s="6">
        <v>10847.47</v>
      </c>
      <c r="D30" s="4">
        <v>0.22900000000000001</v>
      </c>
      <c r="E30" s="4">
        <v>744.1</v>
      </c>
      <c r="F30" s="6">
        <v>7683.95</v>
      </c>
      <c r="G30" s="4">
        <v>148.83000000000001</v>
      </c>
      <c r="H30" s="4">
        <v>0</v>
      </c>
    </row>
    <row r="31" spans="1:8" x14ac:dyDescent="0.4">
      <c r="A31" s="4" t="s">
        <v>448</v>
      </c>
      <c r="B31" s="4" t="s">
        <v>449</v>
      </c>
      <c r="C31" s="6">
        <v>21562.49</v>
      </c>
      <c r="D31" s="4">
        <v>0.45500000000000002</v>
      </c>
      <c r="E31" s="6">
        <v>2327.0700000000002</v>
      </c>
      <c r="F31" s="6">
        <v>13987.17</v>
      </c>
      <c r="G31" s="4">
        <v>453.99</v>
      </c>
      <c r="H31" s="4">
        <v>0</v>
      </c>
    </row>
    <row r="32" spans="1:8" x14ac:dyDescent="0.4">
      <c r="A32" s="4" t="s">
        <v>45</v>
      </c>
      <c r="B32" s="4" t="s">
        <v>46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</row>
    <row r="33" spans="1:8" x14ac:dyDescent="0.4">
      <c r="A33" s="4" t="s">
        <v>47</v>
      </c>
      <c r="B33" s="4" t="s">
        <v>18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</row>
    <row r="34" spans="1:8" x14ac:dyDescent="0.4">
      <c r="A34" s="4" t="s">
        <v>48</v>
      </c>
      <c r="B34" s="5" t="s">
        <v>49</v>
      </c>
      <c r="C34" s="6">
        <v>713380.97</v>
      </c>
      <c r="D34" s="4">
        <v>15.048</v>
      </c>
      <c r="E34" s="6">
        <v>173397.47</v>
      </c>
      <c r="F34" s="6">
        <v>262593.83</v>
      </c>
      <c r="G34" s="6">
        <v>51409.52</v>
      </c>
      <c r="H34" s="4">
        <v>0</v>
      </c>
    </row>
    <row r="35" spans="1:8" x14ac:dyDescent="0.4">
      <c r="A35" s="4" t="s">
        <v>50</v>
      </c>
      <c r="B35" s="4" t="s">
        <v>51</v>
      </c>
      <c r="C35" s="6">
        <v>533610.12</v>
      </c>
      <c r="D35" s="4">
        <v>11.256</v>
      </c>
      <c r="E35" s="6">
        <v>134393.18</v>
      </c>
      <c r="F35" s="6">
        <v>187066.3</v>
      </c>
      <c r="G35" s="6">
        <v>34589.910000000003</v>
      </c>
      <c r="H35" s="4">
        <v>0</v>
      </c>
    </row>
    <row r="36" spans="1:8" x14ac:dyDescent="0.4">
      <c r="A36" s="4" t="s">
        <v>453</v>
      </c>
      <c r="B36" s="4" t="s">
        <v>73</v>
      </c>
      <c r="C36" s="6">
        <v>4890.18</v>
      </c>
      <c r="D36" s="4">
        <v>0.10299999999999999</v>
      </c>
      <c r="E36" s="6">
        <v>1573.68</v>
      </c>
      <c r="F36" s="6">
        <v>1629.57</v>
      </c>
      <c r="G36" s="4">
        <v>673.89</v>
      </c>
      <c r="H36" s="4">
        <v>0</v>
      </c>
    </row>
    <row r="37" spans="1:8" x14ac:dyDescent="0.4">
      <c r="A37" s="4" t="s">
        <v>52</v>
      </c>
      <c r="B37" s="4" t="s">
        <v>53</v>
      </c>
      <c r="C37" s="6">
        <v>136492.78</v>
      </c>
      <c r="D37" s="4">
        <v>2.879</v>
      </c>
      <c r="E37" s="6">
        <v>28606.36</v>
      </c>
      <c r="F37" s="6">
        <v>28168.63</v>
      </c>
      <c r="G37" s="6">
        <v>2640.6</v>
      </c>
      <c r="H37" s="4">
        <v>0</v>
      </c>
    </row>
    <row r="38" spans="1:8" x14ac:dyDescent="0.4">
      <c r="A38" s="4" t="s">
        <v>54</v>
      </c>
      <c r="B38" s="4" t="s">
        <v>55</v>
      </c>
      <c r="C38" s="6">
        <v>6224.99</v>
      </c>
      <c r="D38" s="4">
        <v>0.13100000000000001</v>
      </c>
      <c r="E38" s="6">
        <v>2148.5100000000002</v>
      </c>
      <c r="F38" s="4">
        <v>887.24</v>
      </c>
      <c r="G38" s="6">
        <v>1506.05</v>
      </c>
      <c r="H38" s="4">
        <v>0</v>
      </c>
    </row>
    <row r="39" spans="1:8" x14ac:dyDescent="0.4">
      <c r="A39" s="4" t="s">
        <v>56</v>
      </c>
      <c r="B39" s="4" t="s">
        <v>57</v>
      </c>
      <c r="C39" s="6">
        <v>21851.25</v>
      </c>
      <c r="D39" s="4">
        <v>0.46100000000000002</v>
      </c>
      <c r="E39" s="4">
        <v>0</v>
      </c>
      <c r="F39" s="4">
        <v>0</v>
      </c>
      <c r="G39" s="4">
        <v>0</v>
      </c>
      <c r="H39" s="4">
        <v>0</v>
      </c>
    </row>
    <row r="40" spans="1:8" x14ac:dyDescent="0.4">
      <c r="A40" s="4" t="s">
        <v>58</v>
      </c>
      <c r="B40" s="4" t="s">
        <v>59</v>
      </c>
      <c r="C40" s="6">
        <v>45200.14</v>
      </c>
      <c r="D40" s="4">
        <v>0.95299999999999996</v>
      </c>
      <c r="E40" s="6">
        <v>9164.52</v>
      </c>
      <c r="F40" s="6">
        <v>22698.82</v>
      </c>
      <c r="G40" s="6">
        <v>3935.42</v>
      </c>
      <c r="H40" s="4">
        <v>0</v>
      </c>
    </row>
    <row r="41" spans="1:8" x14ac:dyDescent="0.4">
      <c r="A41" s="4" t="s">
        <v>60</v>
      </c>
      <c r="B41" s="4" t="s">
        <v>61</v>
      </c>
      <c r="C41" s="6">
        <v>23337.67</v>
      </c>
      <c r="D41" s="4">
        <v>0.49199999999999999</v>
      </c>
      <c r="E41" s="6">
        <v>6660.57</v>
      </c>
      <c r="F41" s="6">
        <v>8942.7999999999993</v>
      </c>
      <c r="G41" s="6">
        <v>2875.15</v>
      </c>
      <c r="H41" s="4">
        <v>0</v>
      </c>
    </row>
    <row r="42" spans="1:8" x14ac:dyDescent="0.4">
      <c r="A42" s="4" t="s">
        <v>62</v>
      </c>
      <c r="B42" s="4" t="s">
        <v>63</v>
      </c>
      <c r="C42" s="6">
        <v>6253.23</v>
      </c>
      <c r="D42" s="4">
        <v>0.13200000000000001</v>
      </c>
      <c r="E42" s="6">
        <v>1626.67</v>
      </c>
      <c r="F42" s="6">
        <v>2797.96</v>
      </c>
      <c r="G42" s="4">
        <v>534.71</v>
      </c>
      <c r="H42" s="4">
        <v>0</v>
      </c>
    </row>
    <row r="43" spans="1:8" x14ac:dyDescent="0.4">
      <c r="A43" s="4" t="s">
        <v>64</v>
      </c>
      <c r="B43" s="4" t="s">
        <v>65</v>
      </c>
      <c r="C43" s="6">
        <v>62213.760000000002</v>
      </c>
      <c r="D43" s="4">
        <v>1.3120000000000001</v>
      </c>
      <c r="E43" s="6">
        <v>4208.32</v>
      </c>
      <c r="F43" s="6">
        <v>43797.279999999999</v>
      </c>
      <c r="G43" s="6">
        <v>1103.25</v>
      </c>
      <c r="H43" s="4">
        <v>0</v>
      </c>
    </row>
    <row r="44" spans="1:8" x14ac:dyDescent="0.4">
      <c r="A44" s="4" t="s">
        <v>66</v>
      </c>
      <c r="B44" s="4" t="s">
        <v>67</v>
      </c>
      <c r="C44" s="6">
        <v>223396.44</v>
      </c>
      <c r="D44" s="4">
        <v>4.7119999999999997</v>
      </c>
      <c r="E44" s="6">
        <v>78942.929999999993</v>
      </c>
      <c r="F44" s="6">
        <v>76716.87</v>
      </c>
      <c r="G44" s="6">
        <v>21244.35</v>
      </c>
      <c r="H44" s="4">
        <v>0</v>
      </c>
    </row>
    <row r="45" spans="1:8" x14ac:dyDescent="0.4">
      <c r="A45" s="4" t="s">
        <v>68</v>
      </c>
      <c r="B45" s="4" t="s">
        <v>69</v>
      </c>
      <c r="C45" s="6">
        <v>3749.68</v>
      </c>
      <c r="D45" s="4">
        <v>7.9000000000000001E-2</v>
      </c>
      <c r="E45" s="6">
        <v>1461.62</v>
      </c>
      <c r="F45" s="6">
        <v>1427.13</v>
      </c>
      <c r="G45" s="4">
        <v>76.489999999999995</v>
      </c>
      <c r="H45" s="4">
        <v>0</v>
      </c>
    </row>
    <row r="46" spans="1:8" x14ac:dyDescent="0.4">
      <c r="A46" s="4" t="s">
        <v>70</v>
      </c>
      <c r="B46" s="4" t="s">
        <v>71</v>
      </c>
      <c r="C46" s="6">
        <v>49924.11</v>
      </c>
      <c r="D46" s="4">
        <v>1.0529999999999999</v>
      </c>
      <c r="E46" s="6">
        <v>11968.32</v>
      </c>
      <c r="F46" s="6">
        <v>14522.45</v>
      </c>
      <c r="G46" s="6">
        <v>4040.85</v>
      </c>
      <c r="H46" s="4">
        <v>0</v>
      </c>
    </row>
    <row r="47" spans="1:8" x14ac:dyDescent="0.4">
      <c r="A47" s="4" t="s">
        <v>72</v>
      </c>
      <c r="B47" s="4" t="s">
        <v>73</v>
      </c>
      <c r="C47" s="6">
        <v>1805.06</v>
      </c>
      <c r="D47" s="4">
        <v>3.7999999999999999E-2</v>
      </c>
      <c r="E47" s="4">
        <v>197.7</v>
      </c>
      <c r="F47" s="6">
        <v>1066.48</v>
      </c>
      <c r="G47" s="4">
        <v>168.2</v>
      </c>
      <c r="H47" s="4">
        <v>0</v>
      </c>
    </row>
    <row r="48" spans="1:8" x14ac:dyDescent="0.4">
      <c r="A48" s="4" t="s">
        <v>74</v>
      </c>
      <c r="B48" s="4" t="s">
        <v>53</v>
      </c>
      <c r="C48" s="6">
        <v>23339.24</v>
      </c>
      <c r="D48" s="4">
        <v>0.49199999999999999</v>
      </c>
      <c r="E48" s="6">
        <v>4911.43</v>
      </c>
      <c r="F48" s="6">
        <v>5214.79</v>
      </c>
      <c r="G48" s="4">
        <v>516.99</v>
      </c>
      <c r="H48" s="4">
        <v>0</v>
      </c>
    </row>
    <row r="49" spans="1:8" x14ac:dyDescent="0.4">
      <c r="A49" s="4" t="s">
        <v>75</v>
      </c>
      <c r="B49" s="4" t="s">
        <v>55</v>
      </c>
      <c r="C49" s="4">
        <v>495.4</v>
      </c>
      <c r="D49" s="4">
        <v>0.01</v>
      </c>
      <c r="E49" s="4">
        <v>170.65</v>
      </c>
      <c r="F49" s="4">
        <v>66.45</v>
      </c>
      <c r="G49" s="4">
        <v>112.8</v>
      </c>
      <c r="H49" s="4">
        <v>0</v>
      </c>
    </row>
    <row r="50" spans="1:8" x14ac:dyDescent="0.4">
      <c r="A50" s="4" t="s">
        <v>76</v>
      </c>
      <c r="B50" s="4" t="s">
        <v>57</v>
      </c>
      <c r="C50" s="6">
        <v>1413.26</v>
      </c>
      <c r="D50" s="4">
        <v>0.03</v>
      </c>
      <c r="E50" s="4">
        <v>0</v>
      </c>
      <c r="F50" s="4">
        <v>0</v>
      </c>
      <c r="G50" s="4">
        <v>0</v>
      </c>
      <c r="H50" s="4">
        <v>0</v>
      </c>
    </row>
    <row r="51" spans="1:8" x14ac:dyDescent="0.4">
      <c r="A51" s="4" t="s">
        <v>77</v>
      </c>
      <c r="B51" s="4" t="s">
        <v>59</v>
      </c>
      <c r="C51" s="6">
        <v>8276.26</v>
      </c>
      <c r="D51" s="4">
        <v>0.17499999999999999</v>
      </c>
      <c r="E51" s="6">
        <v>1864.71</v>
      </c>
      <c r="F51" s="6">
        <v>3887.62</v>
      </c>
      <c r="G51" s="4">
        <v>802</v>
      </c>
      <c r="H51" s="4">
        <v>0</v>
      </c>
    </row>
    <row r="52" spans="1:8" x14ac:dyDescent="0.4">
      <c r="A52" s="4" t="s">
        <v>78</v>
      </c>
      <c r="B52" s="4" t="s">
        <v>61</v>
      </c>
      <c r="C52" s="4">
        <v>651.29999999999995</v>
      </c>
      <c r="D52" s="4">
        <v>1.4E-2</v>
      </c>
      <c r="E52" s="4">
        <v>242.06</v>
      </c>
      <c r="F52" s="4">
        <v>248.72</v>
      </c>
      <c r="G52" s="4">
        <v>24.77</v>
      </c>
      <c r="H52" s="4">
        <v>0</v>
      </c>
    </row>
    <row r="53" spans="1:8" x14ac:dyDescent="0.4">
      <c r="A53" s="4" t="s">
        <v>81</v>
      </c>
      <c r="B53" s="4" t="s">
        <v>67</v>
      </c>
      <c r="C53" s="6">
        <v>13657.27</v>
      </c>
      <c r="D53" s="4">
        <v>0.28799999999999998</v>
      </c>
      <c r="E53" s="6">
        <v>4470.16</v>
      </c>
      <c r="F53" s="6">
        <v>3929.42</v>
      </c>
      <c r="G53" s="6">
        <v>2410.25</v>
      </c>
      <c r="H53" s="4">
        <v>0</v>
      </c>
    </row>
    <row r="54" spans="1:8" x14ac:dyDescent="0.4">
      <c r="A54" s="4" t="s">
        <v>82</v>
      </c>
      <c r="B54" s="4" t="s">
        <v>69</v>
      </c>
      <c r="C54" s="4">
        <v>286.32</v>
      </c>
      <c r="D54" s="4">
        <v>6.0000000000000001E-3</v>
      </c>
      <c r="E54" s="4">
        <v>111.61</v>
      </c>
      <c r="F54" s="4">
        <v>108.97</v>
      </c>
      <c r="G54" s="4">
        <v>5.84</v>
      </c>
      <c r="H54" s="4">
        <v>0</v>
      </c>
    </row>
    <row r="55" spans="1:8" x14ac:dyDescent="0.4">
      <c r="A55" s="4" t="s">
        <v>83</v>
      </c>
      <c r="B55" s="4" t="s">
        <v>84</v>
      </c>
      <c r="C55" s="6">
        <v>66836.479999999996</v>
      </c>
      <c r="D55" s="4">
        <v>1.41</v>
      </c>
      <c r="E55" s="6">
        <v>14149.85</v>
      </c>
      <c r="F55" s="6">
        <v>31161.89</v>
      </c>
      <c r="G55" s="6">
        <v>6595.05</v>
      </c>
      <c r="H55" s="4">
        <v>0</v>
      </c>
    </row>
    <row r="56" spans="1:8" x14ac:dyDescent="0.4">
      <c r="A56" s="4" t="s">
        <v>85</v>
      </c>
      <c r="B56" s="4" t="s">
        <v>73</v>
      </c>
      <c r="C56" s="6">
        <v>10566.16</v>
      </c>
      <c r="D56" s="4">
        <v>0.223</v>
      </c>
      <c r="E56" s="4">
        <v>728.93</v>
      </c>
      <c r="F56" s="6">
        <v>6943.38</v>
      </c>
      <c r="G56" s="4">
        <v>694.16</v>
      </c>
      <c r="H56" s="4">
        <v>0</v>
      </c>
    </row>
    <row r="57" spans="1:8" x14ac:dyDescent="0.4">
      <c r="A57" s="4" t="s">
        <v>86</v>
      </c>
      <c r="B57" s="4" t="s">
        <v>55</v>
      </c>
      <c r="C57" s="6">
        <v>2135.3200000000002</v>
      </c>
      <c r="D57" s="4">
        <v>4.4999999999999998E-2</v>
      </c>
      <c r="E57" s="4">
        <v>737.25</v>
      </c>
      <c r="F57" s="4">
        <v>307.49</v>
      </c>
      <c r="G57" s="4">
        <v>521.95000000000005</v>
      </c>
      <c r="H57" s="4">
        <v>0</v>
      </c>
    </row>
    <row r="58" spans="1:8" x14ac:dyDescent="0.4">
      <c r="A58" s="4" t="s">
        <v>455</v>
      </c>
      <c r="B58" s="4" t="s">
        <v>57</v>
      </c>
      <c r="C58" s="6">
        <v>6294.3</v>
      </c>
      <c r="D58" s="4">
        <v>0.13300000000000001</v>
      </c>
      <c r="E58" s="4">
        <v>822.85</v>
      </c>
      <c r="F58" s="6">
        <v>3061.52</v>
      </c>
      <c r="G58" s="6">
        <v>1133.58</v>
      </c>
      <c r="H58" s="4">
        <v>0</v>
      </c>
    </row>
    <row r="59" spans="1:8" x14ac:dyDescent="0.4">
      <c r="A59" s="4" t="s">
        <v>87</v>
      </c>
      <c r="B59" s="4" t="s">
        <v>61</v>
      </c>
      <c r="C59" s="6">
        <v>13009.97</v>
      </c>
      <c r="D59" s="4">
        <v>0.27400000000000002</v>
      </c>
      <c r="E59" s="6">
        <v>3717.36</v>
      </c>
      <c r="F59" s="6">
        <v>5318.55</v>
      </c>
      <c r="G59" s="6">
        <v>1274.94</v>
      </c>
      <c r="H59" s="4">
        <v>0</v>
      </c>
    </row>
    <row r="60" spans="1:8" x14ac:dyDescent="0.4">
      <c r="A60" s="4" t="s">
        <v>88</v>
      </c>
      <c r="B60" s="4" t="s">
        <v>89</v>
      </c>
      <c r="C60" s="6">
        <v>13604.6</v>
      </c>
      <c r="D60" s="4">
        <v>0.28699999999999998</v>
      </c>
      <c r="E60" s="6">
        <v>2417.5100000000002</v>
      </c>
      <c r="F60" s="6">
        <v>7231.13</v>
      </c>
      <c r="G60" s="6">
        <v>1123</v>
      </c>
      <c r="H60" s="4">
        <v>0</v>
      </c>
    </row>
    <row r="61" spans="1:8" x14ac:dyDescent="0.4">
      <c r="A61" s="4" t="s">
        <v>90</v>
      </c>
      <c r="B61" s="4" t="s">
        <v>91</v>
      </c>
      <c r="C61" s="6">
        <v>6712</v>
      </c>
      <c r="D61" s="4">
        <v>0.14199999999999999</v>
      </c>
      <c r="E61" s="6">
        <v>1741.9</v>
      </c>
      <c r="F61" s="6">
        <v>2790.84</v>
      </c>
      <c r="G61" s="4">
        <v>780.79</v>
      </c>
      <c r="H61" s="4">
        <v>0</v>
      </c>
    </row>
    <row r="62" spans="1:8" x14ac:dyDescent="0.4">
      <c r="A62" s="4" t="s">
        <v>92</v>
      </c>
      <c r="B62" s="4" t="s">
        <v>93</v>
      </c>
      <c r="C62" s="6">
        <v>5668.67</v>
      </c>
      <c r="D62" s="4">
        <v>0.12</v>
      </c>
      <c r="E62" s="6">
        <v>1762.39</v>
      </c>
      <c r="F62" s="6">
        <v>1718.94</v>
      </c>
      <c r="G62" s="4">
        <v>995.85</v>
      </c>
      <c r="H62" s="4">
        <v>0</v>
      </c>
    </row>
    <row r="63" spans="1:8" x14ac:dyDescent="0.4">
      <c r="A63" s="4" t="s">
        <v>94</v>
      </c>
      <c r="B63" s="4" t="s">
        <v>69</v>
      </c>
      <c r="C63" s="6">
        <v>8845.4599999999991</v>
      </c>
      <c r="D63" s="4">
        <v>0.187</v>
      </c>
      <c r="E63" s="6">
        <v>2221.66</v>
      </c>
      <c r="F63" s="6">
        <v>3790.04</v>
      </c>
      <c r="G63" s="4">
        <v>70.78</v>
      </c>
      <c r="H63" s="4">
        <v>0</v>
      </c>
    </row>
    <row r="64" spans="1:8" x14ac:dyDescent="0.4">
      <c r="A64" s="4" t="s">
        <v>95</v>
      </c>
      <c r="B64" s="4" t="s">
        <v>96</v>
      </c>
      <c r="C64" s="6">
        <v>63010.26</v>
      </c>
      <c r="D64" s="4">
        <v>1.329</v>
      </c>
      <c r="E64" s="6">
        <v>12886.12</v>
      </c>
      <c r="F64" s="6">
        <v>29843.19</v>
      </c>
      <c r="G64" s="6">
        <v>6183.71</v>
      </c>
      <c r="H64" s="4">
        <v>0</v>
      </c>
    </row>
    <row r="65" spans="1:8" x14ac:dyDescent="0.4">
      <c r="A65" s="4" t="s">
        <v>97</v>
      </c>
      <c r="B65" s="4" t="s">
        <v>73</v>
      </c>
      <c r="C65" s="6">
        <v>10566.16</v>
      </c>
      <c r="D65" s="4">
        <v>0.223</v>
      </c>
      <c r="E65" s="4">
        <v>728.93</v>
      </c>
      <c r="F65" s="6">
        <v>6943.38</v>
      </c>
      <c r="G65" s="4">
        <v>694.16</v>
      </c>
      <c r="H65" s="4">
        <v>0</v>
      </c>
    </row>
    <row r="66" spans="1:8" x14ac:dyDescent="0.4">
      <c r="A66" s="4" t="s">
        <v>98</v>
      </c>
      <c r="B66" s="4" t="s">
        <v>55</v>
      </c>
      <c r="C66" s="6">
        <v>2307.37</v>
      </c>
      <c r="D66" s="4">
        <v>4.9000000000000002E-2</v>
      </c>
      <c r="E66" s="4">
        <v>796.61</v>
      </c>
      <c r="F66" s="4">
        <v>331.87</v>
      </c>
      <c r="G66" s="4">
        <v>563.33000000000004</v>
      </c>
      <c r="H66" s="4">
        <v>0</v>
      </c>
    </row>
    <row r="67" spans="1:8" x14ac:dyDescent="0.4">
      <c r="A67" s="4" t="s">
        <v>456</v>
      </c>
      <c r="B67" s="4" t="s">
        <v>57</v>
      </c>
      <c r="C67" s="6">
        <v>6940.81</v>
      </c>
      <c r="D67" s="4">
        <v>0.14599999999999999</v>
      </c>
      <c r="E67" s="4">
        <v>907.37</v>
      </c>
      <c r="F67" s="6">
        <v>3375.97</v>
      </c>
      <c r="G67" s="6">
        <v>1250.01</v>
      </c>
      <c r="H67" s="4">
        <v>0</v>
      </c>
    </row>
    <row r="68" spans="1:8" x14ac:dyDescent="0.4">
      <c r="A68" s="4" t="s">
        <v>99</v>
      </c>
      <c r="B68" s="4" t="s">
        <v>61</v>
      </c>
      <c r="C68" s="6">
        <v>11370.92</v>
      </c>
      <c r="D68" s="4">
        <v>0.24</v>
      </c>
      <c r="E68" s="6">
        <v>3153.98</v>
      </c>
      <c r="F68" s="6">
        <v>4865.6400000000003</v>
      </c>
      <c r="G68" s="4">
        <v>995.35</v>
      </c>
      <c r="H68" s="4">
        <v>0</v>
      </c>
    </row>
    <row r="69" spans="1:8" x14ac:dyDescent="0.4">
      <c r="A69" s="4" t="s">
        <v>100</v>
      </c>
      <c r="B69" s="4" t="s">
        <v>89</v>
      </c>
      <c r="C69" s="6">
        <v>12315.27</v>
      </c>
      <c r="D69" s="4">
        <v>0.26</v>
      </c>
      <c r="E69" s="6">
        <v>2112.8000000000002</v>
      </c>
      <c r="F69" s="6">
        <v>6649.5</v>
      </c>
      <c r="G69" s="4">
        <v>988.47</v>
      </c>
      <c r="H69" s="4">
        <v>0</v>
      </c>
    </row>
    <row r="70" spans="1:8" x14ac:dyDescent="0.4">
      <c r="A70" s="4" t="s">
        <v>101</v>
      </c>
      <c r="B70" s="4" t="s">
        <v>91</v>
      </c>
      <c r="C70" s="6">
        <v>6181.18</v>
      </c>
      <c r="D70" s="4">
        <v>0.13</v>
      </c>
      <c r="E70" s="6">
        <v>1666.52</v>
      </c>
      <c r="F70" s="6">
        <v>2458.17</v>
      </c>
      <c r="G70" s="4">
        <v>767.51</v>
      </c>
      <c r="H70" s="4">
        <v>0</v>
      </c>
    </row>
    <row r="71" spans="1:8" x14ac:dyDescent="0.4">
      <c r="A71" s="4" t="s">
        <v>102</v>
      </c>
      <c r="B71" s="4" t="s">
        <v>93</v>
      </c>
      <c r="C71" s="6">
        <v>5311.02</v>
      </c>
      <c r="D71" s="4">
        <v>0.112</v>
      </c>
      <c r="E71" s="6">
        <v>1493.54</v>
      </c>
      <c r="F71" s="6">
        <v>1839.79</v>
      </c>
      <c r="G71" s="4">
        <v>861.89</v>
      </c>
      <c r="H71" s="4">
        <v>0</v>
      </c>
    </row>
    <row r="72" spans="1:8" x14ac:dyDescent="0.4">
      <c r="A72" s="4" t="s">
        <v>103</v>
      </c>
      <c r="B72" s="4" t="s">
        <v>69</v>
      </c>
      <c r="C72" s="6">
        <v>8017.53</v>
      </c>
      <c r="D72" s="4">
        <v>0.16900000000000001</v>
      </c>
      <c r="E72" s="6">
        <v>2026.37</v>
      </c>
      <c r="F72" s="6">
        <v>3378.87</v>
      </c>
      <c r="G72" s="4">
        <v>62.99</v>
      </c>
      <c r="H72" s="4">
        <v>0</v>
      </c>
    </row>
    <row r="73" spans="1:8" x14ac:dyDescent="0.4">
      <c r="A73" s="4" t="s">
        <v>104</v>
      </c>
      <c r="B73" s="5" t="s">
        <v>105</v>
      </c>
      <c r="C73" s="6">
        <v>853276.74</v>
      </c>
      <c r="D73" s="4">
        <v>17.998999999999999</v>
      </c>
      <c r="E73" s="6">
        <v>158064.13</v>
      </c>
      <c r="F73" s="6">
        <v>346347.95</v>
      </c>
      <c r="G73" s="6">
        <v>71360.67</v>
      </c>
      <c r="H73" s="4">
        <v>0</v>
      </c>
    </row>
    <row r="74" spans="1:8" x14ac:dyDescent="0.4">
      <c r="A74" s="4" t="s">
        <v>106</v>
      </c>
      <c r="B74" s="4" t="s">
        <v>107</v>
      </c>
      <c r="C74" s="6">
        <v>483038.08</v>
      </c>
      <c r="D74" s="4">
        <v>10.189</v>
      </c>
      <c r="E74" s="6">
        <v>95790.3</v>
      </c>
      <c r="F74" s="6">
        <v>222504.61</v>
      </c>
      <c r="G74" s="6">
        <v>44652.51</v>
      </c>
      <c r="H74" s="4">
        <v>0</v>
      </c>
    </row>
    <row r="75" spans="1:8" x14ac:dyDescent="0.4">
      <c r="A75" s="4" t="s">
        <v>108</v>
      </c>
      <c r="B75" s="4" t="s">
        <v>73</v>
      </c>
      <c r="C75" s="6">
        <v>27522.48</v>
      </c>
      <c r="D75" s="4">
        <v>0.58099999999999996</v>
      </c>
      <c r="E75" s="6">
        <v>1898.7</v>
      </c>
      <c r="F75" s="6">
        <v>18085.96</v>
      </c>
      <c r="G75" s="6">
        <v>1808.13</v>
      </c>
      <c r="H75" s="4">
        <v>0</v>
      </c>
    </row>
    <row r="76" spans="1:8" x14ac:dyDescent="0.4">
      <c r="A76" s="4" t="s">
        <v>457</v>
      </c>
      <c r="B76" s="4" t="s">
        <v>55</v>
      </c>
      <c r="C76" s="6">
        <v>27317.88</v>
      </c>
      <c r="D76" s="4">
        <v>0.57599999999999996</v>
      </c>
      <c r="E76" s="6">
        <v>8405.17</v>
      </c>
      <c r="F76" s="4">
        <v>0</v>
      </c>
      <c r="G76" s="6">
        <v>10504.2</v>
      </c>
      <c r="H76" s="4">
        <v>0</v>
      </c>
    </row>
    <row r="77" spans="1:8" x14ac:dyDescent="0.4">
      <c r="A77" s="4" t="s">
        <v>109</v>
      </c>
      <c r="B77" s="4" t="s">
        <v>57</v>
      </c>
      <c r="C77" s="6">
        <v>16628.59</v>
      </c>
      <c r="D77" s="4">
        <v>0.35099999999999998</v>
      </c>
      <c r="E77" s="4">
        <v>706.15</v>
      </c>
      <c r="F77" s="4">
        <v>0</v>
      </c>
      <c r="G77" s="4">
        <v>801.87</v>
      </c>
      <c r="H77" s="4">
        <v>0</v>
      </c>
    </row>
    <row r="78" spans="1:8" x14ac:dyDescent="0.4">
      <c r="A78" s="4" t="s">
        <v>110</v>
      </c>
      <c r="B78" s="4" t="s">
        <v>61</v>
      </c>
      <c r="C78" s="6">
        <v>226527.1</v>
      </c>
      <c r="D78" s="4">
        <v>4.7779999999999996</v>
      </c>
      <c r="E78" s="6">
        <v>59889.64</v>
      </c>
      <c r="F78" s="6">
        <v>97835.09</v>
      </c>
      <c r="G78" s="6">
        <v>21814.62</v>
      </c>
      <c r="H78" s="4">
        <v>0</v>
      </c>
    </row>
    <row r="79" spans="1:8" x14ac:dyDescent="0.4">
      <c r="A79" s="4" t="s">
        <v>111</v>
      </c>
      <c r="B79" s="4" t="s">
        <v>89</v>
      </c>
      <c r="C79" s="6">
        <v>104154.75</v>
      </c>
      <c r="D79" s="4">
        <v>2.1970000000000001</v>
      </c>
      <c r="E79" s="6">
        <v>12764.26</v>
      </c>
      <c r="F79" s="6">
        <v>60186.31</v>
      </c>
      <c r="G79" s="6">
        <v>9376.24</v>
      </c>
      <c r="H79" s="4">
        <v>0</v>
      </c>
    </row>
    <row r="80" spans="1:8" x14ac:dyDescent="0.4">
      <c r="A80" s="4" t="s">
        <v>458</v>
      </c>
      <c r="B80" s="4" t="s">
        <v>69</v>
      </c>
      <c r="C80" s="6">
        <v>48474.13</v>
      </c>
      <c r="D80" s="4">
        <v>1.022</v>
      </c>
      <c r="E80" s="6">
        <v>9961.18</v>
      </c>
      <c r="F80" s="6">
        <v>22962.54</v>
      </c>
      <c r="G80" s="4">
        <v>321.52</v>
      </c>
      <c r="H80" s="4">
        <v>0</v>
      </c>
    </row>
    <row r="81" spans="1:8" x14ac:dyDescent="0.4">
      <c r="A81" s="4" t="s">
        <v>114</v>
      </c>
      <c r="B81" s="4" t="s">
        <v>115</v>
      </c>
      <c r="C81" s="6">
        <v>32413.15</v>
      </c>
      <c r="D81" s="4">
        <v>0.68400000000000005</v>
      </c>
      <c r="E81" s="6">
        <v>2165.1999999999998</v>
      </c>
      <c r="F81" s="6">
        <v>23434.71</v>
      </c>
      <c r="G81" s="4">
        <v>25.93</v>
      </c>
      <c r="H81" s="4">
        <v>0</v>
      </c>
    </row>
    <row r="82" spans="1:8" x14ac:dyDescent="0.4">
      <c r="A82" s="4" t="s">
        <v>116</v>
      </c>
      <c r="B82" s="4" t="s">
        <v>117</v>
      </c>
      <c r="C82" s="6">
        <v>227478.98</v>
      </c>
      <c r="D82" s="4">
        <v>4.798</v>
      </c>
      <c r="E82" s="6">
        <v>42868.18</v>
      </c>
      <c r="F82" s="6">
        <v>106604.71</v>
      </c>
      <c r="G82" s="6">
        <v>19987.72</v>
      </c>
      <c r="H82" s="4">
        <v>0</v>
      </c>
    </row>
    <row r="83" spans="1:8" x14ac:dyDescent="0.4">
      <c r="A83" s="4" t="s">
        <v>118</v>
      </c>
      <c r="B83" s="4" t="s">
        <v>73</v>
      </c>
      <c r="C83" s="6">
        <v>27522.48</v>
      </c>
      <c r="D83" s="4">
        <v>0.58099999999999996</v>
      </c>
      <c r="E83" s="6">
        <v>1898.7</v>
      </c>
      <c r="F83" s="6">
        <v>18085.96</v>
      </c>
      <c r="G83" s="6">
        <v>1808.13</v>
      </c>
      <c r="H83" s="4">
        <v>0</v>
      </c>
    </row>
    <row r="84" spans="1:8" x14ac:dyDescent="0.4">
      <c r="A84" s="4" t="s">
        <v>459</v>
      </c>
      <c r="B84" s="4" t="s">
        <v>55</v>
      </c>
      <c r="C84" s="6">
        <v>9950.61</v>
      </c>
      <c r="D84" s="4">
        <v>0.21</v>
      </c>
      <c r="E84" s="6">
        <v>3279.71</v>
      </c>
      <c r="F84" s="4">
        <v>0</v>
      </c>
      <c r="G84" s="6">
        <v>4023</v>
      </c>
      <c r="H84" s="4">
        <v>0</v>
      </c>
    </row>
    <row r="85" spans="1:8" x14ac:dyDescent="0.4">
      <c r="A85" s="4" t="s">
        <v>119</v>
      </c>
      <c r="B85" s="4" t="s">
        <v>57</v>
      </c>
      <c r="C85" s="6">
        <v>10243.58</v>
      </c>
      <c r="D85" s="4">
        <v>0.216</v>
      </c>
      <c r="E85" s="4">
        <v>251.33</v>
      </c>
      <c r="F85" s="4">
        <v>0</v>
      </c>
      <c r="G85" s="4">
        <v>285.39</v>
      </c>
      <c r="H85" s="4">
        <v>0</v>
      </c>
    </row>
    <row r="86" spans="1:8" x14ac:dyDescent="0.4">
      <c r="A86" s="4" t="s">
        <v>120</v>
      </c>
      <c r="B86" s="4" t="s">
        <v>89</v>
      </c>
      <c r="C86" s="6">
        <v>71966.16</v>
      </c>
      <c r="D86" s="4">
        <v>1.518</v>
      </c>
      <c r="E86" s="6">
        <v>12213.59</v>
      </c>
      <c r="F86" s="6">
        <v>39737.980000000003</v>
      </c>
      <c r="G86" s="6">
        <v>5058.68</v>
      </c>
      <c r="H86" s="4">
        <v>0</v>
      </c>
    </row>
    <row r="87" spans="1:8" x14ac:dyDescent="0.4">
      <c r="A87" s="4" t="s">
        <v>121</v>
      </c>
      <c r="B87" s="4" t="s">
        <v>122</v>
      </c>
      <c r="C87" s="6">
        <v>72205.53</v>
      </c>
      <c r="D87" s="4">
        <v>1.5229999999999999</v>
      </c>
      <c r="E87" s="6">
        <v>19627.509999999998</v>
      </c>
      <c r="F87" s="6">
        <v>28886.67</v>
      </c>
      <c r="G87" s="6">
        <v>8640.59</v>
      </c>
      <c r="H87" s="4">
        <v>0</v>
      </c>
    </row>
    <row r="88" spans="1:8" x14ac:dyDescent="0.4">
      <c r="A88" s="4" t="s">
        <v>460</v>
      </c>
      <c r="B88" s="4" t="s">
        <v>69</v>
      </c>
      <c r="C88" s="6">
        <v>24154.09</v>
      </c>
      <c r="D88" s="4">
        <v>0.50900000000000001</v>
      </c>
      <c r="E88" s="6">
        <v>4833.38</v>
      </c>
      <c r="F88" s="6">
        <v>11625.49</v>
      </c>
      <c r="G88" s="4">
        <v>162.78</v>
      </c>
      <c r="H88" s="4">
        <v>0</v>
      </c>
    </row>
    <row r="89" spans="1:8" x14ac:dyDescent="0.4">
      <c r="A89" s="4" t="s">
        <v>124</v>
      </c>
      <c r="B89" s="4" t="s">
        <v>115</v>
      </c>
      <c r="C89" s="6">
        <v>11436.53</v>
      </c>
      <c r="D89" s="4">
        <v>0.24099999999999999</v>
      </c>
      <c r="E89" s="4">
        <v>763.96</v>
      </c>
      <c r="F89" s="6">
        <v>8268.61</v>
      </c>
      <c r="G89" s="4">
        <v>9.15</v>
      </c>
      <c r="H89" s="4">
        <v>0</v>
      </c>
    </row>
    <row r="90" spans="1:8" x14ac:dyDescent="0.4">
      <c r="A90" s="4" t="s">
        <v>461</v>
      </c>
      <c r="B90" s="4" t="s">
        <v>126</v>
      </c>
      <c r="C90" s="6">
        <v>142759.67999999999</v>
      </c>
      <c r="D90" s="4">
        <v>3.0110000000000001</v>
      </c>
      <c r="E90" s="6">
        <v>19405.650000000001</v>
      </c>
      <c r="F90" s="6">
        <v>17238.63</v>
      </c>
      <c r="G90" s="6">
        <v>6720.44</v>
      </c>
      <c r="H90" s="4">
        <v>0</v>
      </c>
    </row>
    <row r="91" spans="1:8" x14ac:dyDescent="0.4">
      <c r="A91" s="4" t="s">
        <v>578</v>
      </c>
      <c r="B91" s="4" t="s">
        <v>14</v>
      </c>
      <c r="C91" s="6">
        <v>2073.4699999999998</v>
      </c>
      <c r="D91" s="4">
        <v>4.3999999999999997E-2</v>
      </c>
      <c r="E91" s="4">
        <v>692.13</v>
      </c>
      <c r="F91" s="4">
        <v>0</v>
      </c>
      <c r="G91" s="4">
        <v>0</v>
      </c>
      <c r="H91" s="4">
        <v>0</v>
      </c>
    </row>
    <row r="92" spans="1:8" x14ac:dyDescent="0.4">
      <c r="A92" s="4" t="s">
        <v>462</v>
      </c>
      <c r="B92" s="4" t="s">
        <v>16</v>
      </c>
      <c r="C92" s="6">
        <v>5192.5</v>
      </c>
      <c r="D92" s="4">
        <v>0.11</v>
      </c>
      <c r="E92" s="6">
        <v>1744.68</v>
      </c>
      <c r="F92" s="4">
        <v>0</v>
      </c>
      <c r="G92" s="6">
        <v>2361.5500000000002</v>
      </c>
      <c r="H92" s="4">
        <v>0</v>
      </c>
    </row>
    <row r="93" spans="1:8" x14ac:dyDescent="0.4">
      <c r="A93" s="4" t="s">
        <v>463</v>
      </c>
      <c r="B93" s="4" t="s">
        <v>18</v>
      </c>
      <c r="C93" s="6">
        <v>1040.0899999999999</v>
      </c>
      <c r="D93" s="4">
        <v>2.1999999999999999E-2</v>
      </c>
      <c r="E93" s="4">
        <v>399.81</v>
      </c>
      <c r="F93" s="4">
        <v>0</v>
      </c>
      <c r="G93" s="4">
        <v>422.59</v>
      </c>
      <c r="H93" s="4">
        <v>0</v>
      </c>
    </row>
    <row r="94" spans="1:8" x14ac:dyDescent="0.4">
      <c r="A94" s="4" t="s">
        <v>464</v>
      </c>
      <c r="B94" s="4" t="s">
        <v>128</v>
      </c>
      <c r="C94" s="6">
        <v>26333.58</v>
      </c>
      <c r="D94" s="4">
        <v>0.55500000000000005</v>
      </c>
      <c r="E94" s="6">
        <v>7630.26</v>
      </c>
      <c r="F94" s="6">
        <v>9513.51</v>
      </c>
      <c r="G94" s="6">
        <v>3688.37</v>
      </c>
      <c r="H94" s="4">
        <v>0</v>
      </c>
    </row>
    <row r="95" spans="1:8" x14ac:dyDescent="0.4">
      <c r="A95" s="4" t="s">
        <v>465</v>
      </c>
      <c r="B95" s="4" t="s">
        <v>130</v>
      </c>
      <c r="C95" s="6">
        <v>95522.15</v>
      </c>
      <c r="D95" s="4">
        <v>2.0150000000000001</v>
      </c>
      <c r="E95" s="6">
        <v>8190.26</v>
      </c>
      <c r="F95" s="6">
        <v>1340.52</v>
      </c>
      <c r="G95" s="4">
        <v>27.48</v>
      </c>
      <c r="H95" s="4">
        <v>0</v>
      </c>
    </row>
    <row r="96" spans="1:8" x14ac:dyDescent="0.4">
      <c r="A96" s="4" t="s">
        <v>546</v>
      </c>
      <c r="B96" s="4" t="s">
        <v>137</v>
      </c>
      <c r="C96" s="6">
        <v>12597.89</v>
      </c>
      <c r="D96" s="4">
        <v>0.26600000000000001</v>
      </c>
      <c r="E96" s="4">
        <v>748.51</v>
      </c>
      <c r="F96" s="6">
        <v>6384.6</v>
      </c>
      <c r="G96" s="4">
        <v>220.45</v>
      </c>
      <c r="H96" s="4">
        <v>0</v>
      </c>
    </row>
    <row r="97" spans="1:8" x14ac:dyDescent="0.4">
      <c r="A97" s="4" t="s">
        <v>131</v>
      </c>
      <c r="B97" s="5" t="s">
        <v>132</v>
      </c>
      <c r="C97" s="6">
        <v>205150.02</v>
      </c>
      <c r="D97" s="4">
        <v>4.327</v>
      </c>
      <c r="E97" s="6">
        <v>17838.03</v>
      </c>
      <c r="F97" s="6">
        <v>62876.23</v>
      </c>
      <c r="G97" s="6">
        <v>12379.9</v>
      </c>
      <c r="H97" s="4">
        <v>0</v>
      </c>
    </row>
    <row r="98" spans="1:8" x14ac:dyDescent="0.4">
      <c r="A98" s="4" t="s">
        <v>466</v>
      </c>
      <c r="B98" s="4" t="s">
        <v>134</v>
      </c>
      <c r="C98" s="6">
        <v>135472.54</v>
      </c>
      <c r="D98" s="4">
        <v>2.8580000000000001</v>
      </c>
      <c r="E98" s="6">
        <v>7233.18</v>
      </c>
      <c r="F98" s="6">
        <v>58881.9</v>
      </c>
      <c r="G98" s="6">
        <v>4205.58</v>
      </c>
      <c r="H98" s="4">
        <v>0</v>
      </c>
    </row>
    <row r="99" spans="1:8" x14ac:dyDescent="0.4">
      <c r="A99" s="4" t="s">
        <v>467</v>
      </c>
      <c r="B99" s="4" t="s">
        <v>130</v>
      </c>
      <c r="C99" s="6">
        <v>112110.99</v>
      </c>
      <c r="D99" s="4">
        <v>2.3650000000000002</v>
      </c>
      <c r="E99" s="6">
        <v>4934.96</v>
      </c>
      <c r="F99" s="6">
        <v>45357.06</v>
      </c>
      <c r="G99" s="6">
        <v>3642.68</v>
      </c>
      <c r="H99" s="4">
        <v>0</v>
      </c>
    </row>
    <row r="100" spans="1:8" x14ac:dyDescent="0.4">
      <c r="A100" s="4" t="s">
        <v>468</v>
      </c>
      <c r="B100" s="4" t="s">
        <v>137</v>
      </c>
      <c r="C100" s="6">
        <v>23361.55</v>
      </c>
      <c r="D100" s="4">
        <v>0.49299999999999999</v>
      </c>
      <c r="E100" s="6">
        <v>2298.2199999999998</v>
      </c>
      <c r="F100" s="6">
        <v>13524.84</v>
      </c>
      <c r="G100" s="4">
        <v>562.9</v>
      </c>
      <c r="H100" s="4">
        <v>0</v>
      </c>
    </row>
    <row r="101" spans="1:8" x14ac:dyDescent="0.4">
      <c r="A101" s="4" t="s">
        <v>133</v>
      </c>
      <c r="B101" s="4" t="s">
        <v>139</v>
      </c>
      <c r="C101" s="6">
        <v>40401.230000000003</v>
      </c>
      <c r="D101" s="4">
        <v>0.85199999999999998</v>
      </c>
      <c r="E101" s="6">
        <v>2005.19</v>
      </c>
      <c r="F101" s="6">
        <v>2087.7800000000002</v>
      </c>
      <c r="G101" s="4">
        <v>695.34</v>
      </c>
      <c r="H101" s="4">
        <v>0</v>
      </c>
    </row>
    <row r="102" spans="1:8" x14ac:dyDescent="0.4">
      <c r="A102" s="4" t="s">
        <v>579</v>
      </c>
      <c r="B102" s="4" t="s">
        <v>14</v>
      </c>
      <c r="C102" s="4">
        <v>269.91000000000003</v>
      </c>
      <c r="D102" s="4">
        <v>6.0000000000000001E-3</v>
      </c>
      <c r="E102" s="4">
        <v>90.1</v>
      </c>
      <c r="F102" s="4">
        <v>0</v>
      </c>
      <c r="G102" s="4">
        <v>0</v>
      </c>
      <c r="H102" s="4">
        <v>0</v>
      </c>
    </row>
    <row r="103" spans="1:8" x14ac:dyDescent="0.4">
      <c r="A103" s="4" t="s">
        <v>580</v>
      </c>
      <c r="B103" s="4" t="s">
        <v>16</v>
      </c>
      <c r="C103" s="4">
        <v>982.02</v>
      </c>
      <c r="D103" s="4">
        <v>2.1000000000000001E-2</v>
      </c>
      <c r="E103" s="4">
        <v>323.08999999999997</v>
      </c>
      <c r="F103" s="4">
        <v>0</v>
      </c>
      <c r="G103" s="4">
        <v>453.6</v>
      </c>
      <c r="H103" s="4">
        <v>0</v>
      </c>
    </row>
    <row r="104" spans="1:8" x14ac:dyDescent="0.4">
      <c r="A104" s="4" t="s">
        <v>581</v>
      </c>
      <c r="B104" s="4" t="s">
        <v>18</v>
      </c>
      <c r="C104" s="4">
        <v>75.540000000000006</v>
      </c>
      <c r="D104" s="4">
        <v>2E-3</v>
      </c>
      <c r="E104" s="4">
        <v>27.75</v>
      </c>
      <c r="F104" s="4">
        <v>0</v>
      </c>
      <c r="G104" s="4">
        <v>31.52</v>
      </c>
      <c r="H104" s="4">
        <v>0</v>
      </c>
    </row>
    <row r="105" spans="1:8" x14ac:dyDescent="0.4">
      <c r="A105" s="4" t="s">
        <v>471</v>
      </c>
      <c r="B105" s="4" t="s">
        <v>141</v>
      </c>
      <c r="C105" s="6">
        <v>39073.760000000002</v>
      </c>
      <c r="D105" s="4">
        <v>0.82399999999999995</v>
      </c>
      <c r="E105" s="6">
        <v>1564.25</v>
      </c>
      <c r="F105" s="6">
        <v>2087.7800000000002</v>
      </c>
      <c r="G105" s="4">
        <v>210.22</v>
      </c>
      <c r="H105" s="4">
        <v>0</v>
      </c>
    </row>
    <row r="106" spans="1:8" x14ac:dyDescent="0.4">
      <c r="A106" s="4" t="s">
        <v>138</v>
      </c>
      <c r="B106" s="4" t="s">
        <v>143</v>
      </c>
      <c r="C106" s="6">
        <v>19825.88</v>
      </c>
      <c r="D106" s="4">
        <v>0.41799999999999998</v>
      </c>
      <c r="E106" s="6">
        <v>5729.9</v>
      </c>
      <c r="F106" s="4">
        <v>323.10000000000002</v>
      </c>
      <c r="G106" s="6">
        <v>4457.3500000000004</v>
      </c>
      <c r="H106" s="4">
        <v>0</v>
      </c>
    </row>
    <row r="107" spans="1:8" x14ac:dyDescent="0.4">
      <c r="A107" s="4" t="s">
        <v>582</v>
      </c>
      <c r="B107" s="4" t="s">
        <v>14</v>
      </c>
      <c r="C107" s="6">
        <v>7396.74</v>
      </c>
      <c r="D107" s="4">
        <v>0.156</v>
      </c>
      <c r="E107" s="6">
        <v>2469.0300000000002</v>
      </c>
      <c r="F107" s="4">
        <v>0</v>
      </c>
      <c r="G107" s="4">
        <v>0</v>
      </c>
      <c r="H107" s="4">
        <v>0</v>
      </c>
    </row>
    <row r="108" spans="1:8" x14ac:dyDescent="0.4">
      <c r="A108" s="4" t="s">
        <v>472</v>
      </c>
      <c r="B108" s="4" t="s">
        <v>16</v>
      </c>
      <c r="C108" s="6">
        <v>9617.6299999999992</v>
      </c>
      <c r="D108" s="4">
        <v>0.20300000000000001</v>
      </c>
      <c r="E108" s="6">
        <v>3165.06</v>
      </c>
      <c r="F108" s="4">
        <v>0</v>
      </c>
      <c r="G108" s="6">
        <v>4441.51</v>
      </c>
      <c r="H108" s="4">
        <v>0</v>
      </c>
    </row>
    <row r="109" spans="1:8" x14ac:dyDescent="0.4">
      <c r="A109" s="4" t="s">
        <v>473</v>
      </c>
      <c r="B109" s="4" t="s">
        <v>130</v>
      </c>
      <c r="C109" s="6">
        <v>2451.41</v>
      </c>
      <c r="D109" s="4">
        <v>5.1999999999999998E-2</v>
      </c>
      <c r="E109" s="4">
        <v>58.62</v>
      </c>
      <c r="F109" s="4">
        <v>84.3</v>
      </c>
      <c r="G109" s="4">
        <v>6.91</v>
      </c>
      <c r="H109" s="4">
        <v>0</v>
      </c>
    </row>
    <row r="110" spans="1:8" x14ac:dyDescent="0.4">
      <c r="A110" s="4" t="s">
        <v>474</v>
      </c>
      <c r="B110" s="4" t="s">
        <v>137</v>
      </c>
      <c r="C110" s="4">
        <v>360.1</v>
      </c>
      <c r="D110" s="4">
        <v>8.0000000000000002E-3</v>
      </c>
      <c r="E110" s="4">
        <v>37.19</v>
      </c>
      <c r="F110" s="4">
        <v>238.8</v>
      </c>
      <c r="G110" s="4">
        <v>8.93</v>
      </c>
      <c r="H110" s="4">
        <v>0</v>
      </c>
    </row>
    <row r="111" spans="1:8" x14ac:dyDescent="0.4">
      <c r="A111" s="4" t="s">
        <v>142</v>
      </c>
      <c r="B111" s="4" t="s">
        <v>147</v>
      </c>
      <c r="C111" s="6">
        <v>9450.3700000000008</v>
      </c>
      <c r="D111" s="4">
        <v>0.19900000000000001</v>
      </c>
      <c r="E111" s="6">
        <v>2869.76</v>
      </c>
      <c r="F111" s="6">
        <v>1583.45</v>
      </c>
      <c r="G111" s="6">
        <v>3021.63</v>
      </c>
      <c r="H111" s="4">
        <v>0</v>
      </c>
    </row>
    <row r="112" spans="1:8" x14ac:dyDescent="0.4">
      <c r="A112" s="4" t="s">
        <v>144</v>
      </c>
      <c r="B112" s="4" t="s">
        <v>16</v>
      </c>
      <c r="C112" s="6">
        <v>5822</v>
      </c>
      <c r="D112" s="4">
        <v>0.123</v>
      </c>
      <c r="E112" s="6">
        <v>1956.19</v>
      </c>
      <c r="F112" s="4">
        <v>0</v>
      </c>
      <c r="G112" s="6">
        <v>2647.85</v>
      </c>
      <c r="H112" s="4">
        <v>0</v>
      </c>
    </row>
    <row r="113" spans="1:8" x14ac:dyDescent="0.4">
      <c r="A113" s="4" t="s">
        <v>547</v>
      </c>
      <c r="B113" s="4" t="s">
        <v>128</v>
      </c>
      <c r="C113" s="6">
        <v>2667.65</v>
      </c>
      <c r="D113" s="4">
        <v>5.6000000000000001E-2</v>
      </c>
      <c r="E113" s="4">
        <v>785.41</v>
      </c>
      <c r="F113" s="4">
        <v>964.75</v>
      </c>
      <c r="G113" s="4">
        <v>361.1</v>
      </c>
      <c r="H113" s="4">
        <v>0</v>
      </c>
    </row>
    <row r="114" spans="1:8" x14ac:dyDescent="0.4">
      <c r="A114" s="4" t="s">
        <v>548</v>
      </c>
      <c r="B114" s="4" t="s">
        <v>130</v>
      </c>
      <c r="C114" s="4">
        <v>960.72</v>
      </c>
      <c r="D114" s="4">
        <v>0.02</v>
      </c>
      <c r="E114" s="4">
        <v>128.16</v>
      </c>
      <c r="F114" s="4">
        <v>618.70000000000005</v>
      </c>
      <c r="G114" s="4">
        <v>12.68</v>
      </c>
      <c r="H114" s="4">
        <v>0</v>
      </c>
    </row>
    <row r="115" spans="1:8" x14ac:dyDescent="0.4">
      <c r="A115" s="4" t="s">
        <v>146</v>
      </c>
      <c r="B115" s="4" t="s">
        <v>150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</row>
    <row r="116" spans="1:8" x14ac:dyDescent="0.4">
      <c r="A116" s="4" t="s">
        <v>475</v>
      </c>
      <c r="B116" s="4" t="s">
        <v>152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</row>
    <row r="117" spans="1:8" x14ac:dyDescent="0.4">
      <c r="A117" s="4" t="s">
        <v>153</v>
      </c>
      <c r="B117" s="5" t="s">
        <v>154</v>
      </c>
      <c r="C117" s="6">
        <v>285969.36</v>
      </c>
      <c r="D117" s="4">
        <v>6.032</v>
      </c>
      <c r="E117" s="6">
        <v>117643.06</v>
      </c>
      <c r="F117" s="6">
        <v>20858.95</v>
      </c>
      <c r="G117" s="4">
        <v>479.62</v>
      </c>
      <c r="H117" s="4">
        <v>0</v>
      </c>
    </row>
    <row r="118" spans="1:8" x14ac:dyDescent="0.4">
      <c r="A118" s="4" t="s">
        <v>476</v>
      </c>
      <c r="B118" s="4" t="s">
        <v>156</v>
      </c>
      <c r="C118" s="6">
        <v>58856.18</v>
      </c>
      <c r="D118" s="4">
        <v>1.2410000000000001</v>
      </c>
      <c r="E118" s="6">
        <v>11851.64</v>
      </c>
      <c r="F118" s="6">
        <v>20858.95</v>
      </c>
      <c r="G118" s="4">
        <v>479.62</v>
      </c>
      <c r="H118" s="4">
        <v>0</v>
      </c>
    </row>
    <row r="119" spans="1:8" x14ac:dyDescent="0.4">
      <c r="A119" s="4" t="s">
        <v>477</v>
      </c>
      <c r="B119" s="4" t="s">
        <v>158</v>
      </c>
      <c r="C119" s="6">
        <v>58856.18</v>
      </c>
      <c r="D119" s="4">
        <v>1.2410000000000001</v>
      </c>
      <c r="E119" s="6">
        <v>11851.64</v>
      </c>
      <c r="F119" s="6">
        <v>20858.95</v>
      </c>
      <c r="G119" s="4">
        <v>479.62</v>
      </c>
      <c r="H119" s="4">
        <v>0</v>
      </c>
    </row>
    <row r="120" spans="1:8" x14ac:dyDescent="0.4">
      <c r="A120" s="4" t="s">
        <v>155</v>
      </c>
      <c r="B120" s="4" t="s">
        <v>160</v>
      </c>
      <c r="C120" s="6">
        <v>227113.18</v>
      </c>
      <c r="D120" s="4">
        <v>4.7910000000000004</v>
      </c>
      <c r="E120" s="6">
        <v>105791.42</v>
      </c>
      <c r="F120" s="4">
        <v>0</v>
      </c>
      <c r="G120" s="4">
        <v>0</v>
      </c>
      <c r="H120" s="4">
        <v>0</v>
      </c>
    </row>
    <row r="121" spans="1:8" x14ac:dyDescent="0.4">
      <c r="A121" s="4" t="s">
        <v>157</v>
      </c>
      <c r="B121" s="4" t="s">
        <v>158</v>
      </c>
      <c r="C121" s="6">
        <v>227113.18</v>
      </c>
      <c r="D121" s="4">
        <v>4.7910000000000004</v>
      </c>
      <c r="E121" s="6">
        <v>105791.42</v>
      </c>
      <c r="F121" s="4">
        <v>0</v>
      </c>
      <c r="G121" s="4">
        <v>0</v>
      </c>
      <c r="H121" s="4">
        <v>0</v>
      </c>
    </row>
    <row r="122" spans="1:8" x14ac:dyDescent="0.4">
      <c r="A122" s="4" t="s">
        <v>162</v>
      </c>
      <c r="B122" s="5" t="s">
        <v>163</v>
      </c>
      <c r="C122" s="6">
        <v>224731.08</v>
      </c>
      <c r="D122" s="4">
        <v>4.74</v>
      </c>
      <c r="E122" s="6">
        <v>42354.879999999997</v>
      </c>
      <c r="F122" s="6">
        <v>125339.86</v>
      </c>
      <c r="G122" s="6">
        <v>9334.2999999999993</v>
      </c>
      <c r="H122" s="4">
        <v>0</v>
      </c>
    </row>
    <row r="123" spans="1:8" x14ac:dyDescent="0.4">
      <c r="A123" s="4" t="s">
        <v>164</v>
      </c>
      <c r="B123" s="4" t="s">
        <v>10</v>
      </c>
      <c r="C123" s="6">
        <v>218128.8</v>
      </c>
      <c r="D123" s="4">
        <v>4.601</v>
      </c>
      <c r="E123" s="6">
        <v>41075.85</v>
      </c>
      <c r="F123" s="6">
        <v>121680.67</v>
      </c>
      <c r="G123" s="6">
        <v>9058.34</v>
      </c>
      <c r="H123" s="4">
        <v>0</v>
      </c>
    </row>
    <row r="124" spans="1:8" x14ac:dyDescent="0.4">
      <c r="A124" s="4" t="s">
        <v>165</v>
      </c>
      <c r="B124" s="4" t="s">
        <v>166</v>
      </c>
      <c r="C124" s="6">
        <v>11082.22</v>
      </c>
      <c r="D124" s="4">
        <v>0.23400000000000001</v>
      </c>
      <c r="E124" s="4">
        <v>634.66999999999996</v>
      </c>
      <c r="F124" s="6">
        <v>8119.23</v>
      </c>
      <c r="G124" s="4">
        <v>6.91</v>
      </c>
      <c r="H124" s="4">
        <v>0</v>
      </c>
    </row>
    <row r="125" spans="1:8" x14ac:dyDescent="0.4">
      <c r="A125" s="4" t="s">
        <v>167</v>
      </c>
      <c r="B125" s="4" t="s">
        <v>168</v>
      </c>
      <c r="C125" s="6">
        <v>120883.21</v>
      </c>
      <c r="D125" s="4">
        <v>2.5499999999999998</v>
      </c>
      <c r="E125" s="6">
        <v>29101.16</v>
      </c>
      <c r="F125" s="6">
        <v>61189.04</v>
      </c>
      <c r="G125" s="6">
        <v>5261.49</v>
      </c>
      <c r="H125" s="4">
        <v>0</v>
      </c>
    </row>
    <row r="126" spans="1:8" x14ac:dyDescent="0.4">
      <c r="A126" s="4" t="s">
        <v>169</v>
      </c>
      <c r="B126" s="4" t="s">
        <v>170</v>
      </c>
      <c r="C126" s="6">
        <v>86163.37</v>
      </c>
      <c r="D126" s="4">
        <v>1.8180000000000001</v>
      </c>
      <c r="E126" s="6">
        <v>11340.02</v>
      </c>
      <c r="F126" s="6">
        <v>52372.4</v>
      </c>
      <c r="G126" s="6">
        <v>3789.94</v>
      </c>
      <c r="H126" s="4">
        <v>0</v>
      </c>
    </row>
    <row r="127" spans="1:8" x14ac:dyDescent="0.4">
      <c r="A127" s="4" t="s">
        <v>479</v>
      </c>
      <c r="B127" s="4" t="s">
        <v>480</v>
      </c>
      <c r="C127" s="6">
        <v>6602.28</v>
      </c>
      <c r="D127" s="4">
        <v>0.13900000000000001</v>
      </c>
      <c r="E127" s="6">
        <v>1279.03</v>
      </c>
      <c r="F127" s="6">
        <v>3659.19</v>
      </c>
      <c r="G127" s="4">
        <v>275.95999999999998</v>
      </c>
      <c r="H127" s="4">
        <v>0</v>
      </c>
    </row>
    <row r="128" spans="1:8" x14ac:dyDescent="0.4">
      <c r="A128" s="4" t="s">
        <v>481</v>
      </c>
      <c r="B128" s="4" t="s">
        <v>168</v>
      </c>
      <c r="C128" s="6">
        <v>4181.96</v>
      </c>
      <c r="D128" s="4">
        <v>8.7999999999999995E-2</v>
      </c>
      <c r="E128" s="4">
        <v>984.83</v>
      </c>
      <c r="F128" s="6">
        <v>2145.13</v>
      </c>
      <c r="G128" s="4">
        <v>175.68</v>
      </c>
      <c r="H128" s="4">
        <v>0</v>
      </c>
    </row>
    <row r="129" spans="1:8" x14ac:dyDescent="0.4">
      <c r="A129" s="4" t="s">
        <v>482</v>
      </c>
      <c r="B129" s="4" t="s">
        <v>170</v>
      </c>
      <c r="C129" s="6">
        <v>2420.3200000000002</v>
      </c>
      <c r="D129" s="4">
        <v>5.0999999999999997E-2</v>
      </c>
      <c r="E129" s="4">
        <v>294.2</v>
      </c>
      <c r="F129" s="6">
        <v>1514.06</v>
      </c>
      <c r="G129" s="4">
        <v>100.28</v>
      </c>
      <c r="H129" s="4">
        <v>0</v>
      </c>
    </row>
    <row r="130" spans="1:8" x14ac:dyDescent="0.4">
      <c r="A130" s="4" t="s">
        <v>171</v>
      </c>
      <c r="B130" s="5" t="s">
        <v>172</v>
      </c>
      <c r="C130" s="6">
        <v>15860.98</v>
      </c>
      <c r="D130" s="4">
        <v>0.33500000000000002</v>
      </c>
      <c r="E130" s="6">
        <v>2975.43</v>
      </c>
      <c r="F130" s="6">
        <v>4429.92</v>
      </c>
      <c r="G130" s="4">
        <v>333.61</v>
      </c>
      <c r="H130" s="4">
        <v>0</v>
      </c>
    </row>
    <row r="131" spans="1:8" x14ac:dyDescent="0.4">
      <c r="A131" s="4" t="s">
        <v>483</v>
      </c>
      <c r="B131" s="4" t="s">
        <v>174</v>
      </c>
      <c r="C131" s="6">
        <v>15860.98</v>
      </c>
      <c r="D131" s="4">
        <v>0.33500000000000002</v>
      </c>
      <c r="E131" s="6">
        <v>2975.43</v>
      </c>
      <c r="F131" s="6">
        <v>4429.92</v>
      </c>
      <c r="G131" s="4">
        <v>333.61</v>
      </c>
      <c r="H131" s="4">
        <v>0</v>
      </c>
    </row>
    <row r="132" spans="1:8" x14ac:dyDescent="0.4">
      <c r="A132" s="4" t="s">
        <v>484</v>
      </c>
      <c r="B132" s="4" t="s">
        <v>176</v>
      </c>
      <c r="C132" s="6">
        <v>15860.98</v>
      </c>
      <c r="D132" s="4">
        <v>0.33500000000000002</v>
      </c>
      <c r="E132" s="6">
        <v>2975.43</v>
      </c>
      <c r="F132" s="6">
        <v>4429.92</v>
      </c>
      <c r="G132" s="4">
        <v>333.61</v>
      </c>
      <c r="H132" s="4">
        <v>0</v>
      </c>
    </row>
    <row r="133" spans="1:8" x14ac:dyDescent="0.4">
      <c r="A133" s="4" t="s">
        <v>485</v>
      </c>
      <c r="B133" s="5" t="s">
        <v>486</v>
      </c>
      <c r="C133" s="6">
        <v>25706.32</v>
      </c>
      <c r="D133" s="4">
        <v>0.54200000000000004</v>
      </c>
      <c r="E133" s="6">
        <v>7883.37</v>
      </c>
      <c r="F133" s="6">
        <v>2339.94</v>
      </c>
      <c r="G133" s="6">
        <v>6921.19</v>
      </c>
      <c r="H133" s="4">
        <v>0</v>
      </c>
    </row>
    <row r="134" spans="1:8" x14ac:dyDescent="0.4">
      <c r="A134" s="4" t="s">
        <v>487</v>
      </c>
      <c r="B134" s="4" t="s">
        <v>488</v>
      </c>
      <c r="C134" s="6">
        <v>25706.32</v>
      </c>
      <c r="D134" s="4">
        <v>0.54200000000000004</v>
      </c>
      <c r="E134" s="6">
        <v>7883.37</v>
      </c>
      <c r="F134" s="6">
        <v>2339.94</v>
      </c>
      <c r="G134" s="6">
        <v>6921.19</v>
      </c>
      <c r="H134" s="4">
        <v>0</v>
      </c>
    </row>
    <row r="135" spans="1:8" x14ac:dyDescent="0.4">
      <c r="A135" s="4" t="s">
        <v>489</v>
      </c>
      <c r="B135" s="4" t="s">
        <v>14</v>
      </c>
      <c r="C135" s="6">
        <v>12194.53</v>
      </c>
      <c r="D135" s="4">
        <v>0.25700000000000001</v>
      </c>
      <c r="E135" s="6">
        <v>2692.83</v>
      </c>
      <c r="F135" s="6">
        <v>2339.94</v>
      </c>
      <c r="G135" s="6">
        <v>1429.17</v>
      </c>
      <c r="H135" s="4">
        <v>0</v>
      </c>
    </row>
    <row r="136" spans="1:8" x14ac:dyDescent="0.4">
      <c r="A136" s="4" t="s">
        <v>490</v>
      </c>
      <c r="B136" s="4" t="s">
        <v>18</v>
      </c>
      <c r="C136" s="6">
        <v>13511.79</v>
      </c>
      <c r="D136" s="4">
        <v>0.28499999999999998</v>
      </c>
      <c r="E136" s="6">
        <v>5190.54</v>
      </c>
      <c r="F136" s="4">
        <v>0</v>
      </c>
      <c r="G136" s="6">
        <v>5492.02</v>
      </c>
      <c r="H136" s="4">
        <v>0</v>
      </c>
    </row>
    <row r="137" spans="1:8" x14ac:dyDescent="0.4">
      <c r="A137" s="4" t="s">
        <v>491</v>
      </c>
      <c r="B137" s="5" t="s">
        <v>492</v>
      </c>
      <c r="C137" s="6">
        <v>353690.88</v>
      </c>
      <c r="D137" s="4">
        <v>7.4610000000000003</v>
      </c>
      <c r="E137" s="6">
        <v>54629.69</v>
      </c>
      <c r="F137" s="6">
        <v>194664.05</v>
      </c>
      <c r="G137" s="6">
        <v>22130.959999999999</v>
      </c>
      <c r="H137" s="4">
        <v>0</v>
      </c>
    </row>
    <row r="138" spans="1:8" x14ac:dyDescent="0.4">
      <c r="A138" s="4" t="s">
        <v>493</v>
      </c>
      <c r="B138" s="4" t="s">
        <v>488</v>
      </c>
      <c r="C138" s="6">
        <v>353690.88</v>
      </c>
      <c r="D138" s="4">
        <v>7.4610000000000003</v>
      </c>
      <c r="E138" s="6">
        <v>54629.69</v>
      </c>
      <c r="F138" s="6">
        <v>194664.05</v>
      </c>
      <c r="G138" s="6">
        <v>22130.959999999999</v>
      </c>
      <c r="H138" s="4">
        <v>0</v>
      </c>
    </row>
    <row r="139" spans="1:8" x14ac:dyDescent="0.4">
      <c r="A139" s="4" t="s">
        <v>494</v>
      </c>
      <c r="B139" s="4" t="s">
        <v>495</v>
      </c>
      <c r="C139" s="6">
        <v>353690.88</v>
      </c>
      <c r="D139" s="4">
        <v>7.4610000000000003</v>
      </c>
      <c r="E139" s="6">
        <v>54629.69</v>
      </c>
      <c r="F139" s="6">
        <v>194664.05</v>
      </c>
      <c r="G139" s="6">
        <v>22130.959999999999</v>
      </c>
      <c r="H139" s="4">
        <v>0</v>
      </c>
    </row>
    <row r="140" spans="1:8" x14ac:dyDescent="0.4">
      <c r="A140" s="4" t="s">
        <v>496</v>
      </c>
      <c r="B140" s="5" t="s">
        <v>497</v>
      </c>
      <c r="C140" s="6">
        <v>89557.29</v>
      </c>
      <c r="D140" s="4">
        <v>1.889</v>
      </c>
      <c r="E140" s="6">
        <v>16563.509999999998</v>
      </c>
      <c r="F140" s="6">
        <v>32052.87</v>
      </c>
      <c r="G140" s="6">
        <v>11126.22</v>
      </c>
      <c r="H140" s="4">
        <v>0</v>
      </c>
    </row>
    <row r="141" spans="1:8" x14ac:dyDescent="0.4">
      <c r="A141" s="4" t="s">
        <v>498</v>
      </c>
      <c r="B141" s="4" t="s">
        <v>147</v>
      </c>
      <c r="C141" s="6">
        <v>3710.52</v>
      </c>
      <c r="D141" s="4">
        <v>7.8E-2</v>
      </c>
      <c r="E141" s="6">
        <v>1242.47</v>
      </c>
      <c r="F141" s="4">
        <v>0</v>
      </c>
      <c r="G141" s="4">
        <v>806.36</v>
      </c>
      <c r="H141" s="4">
        <v>0</v>
      </c>
    </row>
    <row r="142" spans="1:8" x14ac:dyDescent="0.4">
      <c r="A142" s="4" t="s">
        <v>499</v>
      </c>
      <c r="B142" s="4" t="s">
        <v>16</v>
      </c>
      <c r="C142" s="6">
        <v>3710.52</v>
      </c>
      <c r="D142" s="4">
        <v>7.8E-2</v>
      </c>
      <c r="E142" s="6">
        <v>1242.47</v>
      </c>
      <c r="F142" s="4">
        <v>0</v>
      </c>
      <c r="G142" s="4">
        <v>806.36</v>
      </c>
      <c r="H142" s="4">
        <v>0</v>
      </c>
    </row>
    <row r="143" spans="1:8" x14ac:dyDescent="0.4">
      <c r="A143" s="4" t="s">
        <v>500</v>
      </c>
      <c r="B143" s="4" t="s">
        <v>501</v>
      </c>
      <c r="C143" s="6">
        <v>59753.17</v>
      </c>
      <c r="D143" s="4">
        <v>1.26</v>
      </c>
      <c r="E143" s="6">
        <v>8479.6</v>
      </c>
      <c r="F143" s="6">
        <v>28013.4</v>
      </c>
      <c r="G143" s="6">
        <v>3702.95</v>
      </c>
      <c r="H143" s="4">
        <v>0</v>
      </c>
    </row>
    <row r="144" spans="1:8" x14ac:dyDescent="0.4">
      <c r="A144" s="4" t="s">
        <v>502</v>
      </c>
      <c r="B144" s="4" t="s">
        <v>12</v>
      </c>
      <c r="C144" s="6">
        <v>16362.79</v>
      </c>
      <c r="D144" s="4">
        <v>0.34499999999999997</v>
      </c>
      <c r="E144" s="6">
        <v>5186.8999999999996</v>
      </c>
      <c r="F144" s="6">
        <v>5479.18</v>
      </c>
      <c r="G144" s="6">
        <v>2063.63</v>
      </c>
      <c r="H144" s="4">
        <v>0</v>
      </c>
    </row>
    <row r="145" spans="1:8" x14ac:dyDescent="0.4">
      <c r="A145" s="4" t="s">
        <v>503</v>
      </c>
      <c r="B145" s="4" t="s">
        <v>16</v>
      </c>
      <c r="C145" s="4">
        <v>289.3</v>
      </c>
      <c r="D145" s="4">
        <v>6.0000000000000001E-3</v>
      </c>
      <c r="E145" s="4">
        <v>97.2</v>
      </c>
      <c r="F145" s="4">
        <v>0</v>
      </c>
      <c r="G145" s="4">
        <v>131.57</v>
      </c>
      <c r="H145" s="4">
        <v>0</v>
      </c>
    </row>
    <row r="146" spans="1:8" x14ac:dyDescent="0.4">
      <c r="A146" s="4" t="s">
        <v>504</v>
      </c>
      <c r="B146" s="4" t="s">
        <v>18</v>
      </c>
      <c r="C146" s="6">
        <v>2336.09</v>
      </c>
      <c r="D146" s="4">
        <v>4.9000000000000002E-2</v>
      </c>
      <c r="E146" s="4">
        <v>214.09</v>
      </c>
      <c r="F146" s="4">
        <v>0</v>
      </c>
      <c r="G146" s="4">
        <v>5.78</v>
      </c>
      <c r="H146" s="4">
        <v>0</v>
      </c>
    </row>
    <row r="147" spans="1:8" x14ac:dyDescent="0.4">
      <c r="A147" s="4" t="s">
        <v>505</v>
      </c>
      <c r="B147" s="4" t="s">
        <v>20</v>
      </c>
      <c r="C147" s="6">
        <v>6175.44</v>
      </c>
      <c r="D147" s="4">
        <v>0.13</v>
      </c>
      <c r="E147" s="4">
        <v>531.95000000000005</v>
      </c>
      <c r="F147" s="6">
        <v>3898.51</v>
      </c>
      <c r="G147" s="4">
        <v>451.02</v>
      </c>
      <c r="H147" s="4">
        <v>0</v>
      </c>
    </row>
    <row r="148" spans="1:8" x14ac:dyDescent="0.4">
      <c r="A148" s="4" t="s">
        <v>506</v>
      </c>
      <c r="B148" s="4" t="s">
        <v>128</v>
      </c>
      <c r="C148" s="6">
        <v>5321.96</v>
      </c>
      <c r="D148" s="4">
        <v>0.112</v>
      </c>
      <c r="E148" s="4">
        <v>745.33</v>
      </c>
      <c r="F148" s="6">
        <v>3110.17</v>
      </c>
      <c r="G148" s="4">
        <v>358.32</v>
      </c>
      <c r="H148" s="4">
        <v>0</v>
      </c>
    </row>
    <row r="149" spans="1:8" x14ac:dyDescent="0.4">
      <c r="A149" s="4" t="s">
        <v>507</v>
      </c>
      <c r="B149" s="4" t="s">
        <v>130</v>
      </c>
      <c r="C149" s="6">
        <v>20269.560000000001</v>
      </c>
      <c r="D149" s="4">
        <v>0.42799999999999999</v>
      </c>
      <c r="E149" s="6">
        <v>1088.28</v>
      </c>
      <c r="F149" s="6">
        <v>14293.68</v>
      </c>
      <c r="G149" s="4">
        <v>631.15</v>
      </c>
      <c r="H149" s="4">
        <v>0</v>
      </c>
    </row>
    <row r="150" spans="1:8" x14ac:dyDescent="0.4">
      <c r="A150" s="4" t="s">
        <v>508</v>
      </c>
      <c r="B150" s="4" t="s">
        <v>137</v>
      </c>
      <c r="C150" s="6">
        <v>8998.0300000000007</v>
      </c>
      <c r="D150" s="4">
        <v>0.19</v>
      </c>
      <c r="E150" s="4">
        <v>615.85</v>
      </c>
      <c r="F150" s="6">
        <v>1231.8599999999999</v>
      </c>
      <c r="G150" s="4">
        <v>61.48</v>
      </c>
      <c r="H150" s="4">
        <v>0</v>
      </c>
    </row>
    <row r="151" spans="1:8" x14ac:dyDescent="0.4">
      <c r="A151" s="4" t="s">
        <v>509</v>
      </c>
      <c r="B151" s="4" t="s">
        <v>510</v>
      </c>
      <c r="C151" s="6">
        <v>7016.89</v>
      </c>
      <c r="D151" s="4">
        <v>0.14799999999999999</v>
      </c>
      <c r="E151" s="6">
        <v>2568.38</v>
      </c>
      <c r="F151" s="4">
        <v>0</v>
      </c>
      <c r="G151" s="6">
        <v>1857.3</v>
      </c>
      <c r="H151" s="4">
        <v>0</v>
      </c>
    </row>
    <row r="152" spans="1:8" x14ac:dyDescent="0.4">
      <c r="A152" s="4" t="s">
        <v>511</v>
      </c>
      <c r="B152" s="4" t="s">
        <v>14</v>
      </c>
      <c r="C152" s="6">
        <v>2453.1799999999998</v>
      </c>
      <c r="D152" s="4">
        <v>5.1999999999999998E-2</v>
      </c>
      <c r="E152" s="4">
        <v>818.87</v>
      </c>
      <c r="F152" s="4">
        <v>0</v>
      </c>
      <c r="G152" s="4">
        <v>0</v>
      </c>
      <c r="H152" s="4">
        <v>0</v>
      </c>
    </row>
    <row r="153" spans="1:8" x14ac:dyDescent="0.4">
      <c r="A153" s="4" t="s">
        <v>512</v>
      </c>
      <c r="B153" s="4" t="s">
        <v>18</v>
      </c>
      <c r="C153" s="6">
        <v>4563.71</v>
      </c>
      <c r="D153" s="4">
        <v>9.6000000000000002E-2</v>
      </c>
      <c r="E153" s="6">
        <v>1749.51</v>
      </c>
      <c r="F153" s="4">
        <v>0</v>
      </c>
      <c r="G153" s="6">
        <v>1857.3</v>
      </c>
      <c r="H153" s="4">
        <v>0</v>
      </c>
    </row>
    <row r="154" spans="1:8" x14ac:dyDescent="0.4">
      <c r="A154" s="4" t="s">
        <v>513</v>
      </c>
      <c r="B154" s="4" t="s">
        <v>514</v>
      </c>
      <c r="C154" s="6">
        <v>19076.71</v>
      </c>
      <c r="D154" s="4">
        <v>0.40200000000000002</v>
      </c>
      <c r="E154" s="6">
        <v>4273.0600000000004</v>
      </c>
      <c r="F154" s="6">
        <v>4039.47</v>
      </c>
      <c r="G154" s="6">
        <v>4759.6099999999997</v>
      </c>
      <c r="H154" s="4">
        <v>0</v>
      </c>
    </row>
    <row r="155" spans="1:8" x14ac:dyDescent="0.4">
      <c r="A155" s="4" t="s">
        <v>515</v>
      </c>
      <c r="B155" s="4" t="s">
        <v>14</v>
      </c>
      <c r="C155" s="6">
        <v>13437.31</v>
      </c>
      <c r="D155" s="4">
        <v>0.28299999999999997</v>
      </c>
      <c r="E155" s="6">
        <v>2107.02</v>
      </c>
      <c r="F155" s="6">
        <v>4039.47</v>
      </c>
      <c r="G155" s="6">
        <v>2467.1999999999998</v>
      </c>
      <c r="H155" s="4">
        <v>0</v>
      </c>
    </row>
    <row r="156" spans="1:8" x14ac:dyDescent="0.4">
      <c r="A156" s="4" t="s">
        <v>516</v>
      </c>
      <c r="B156" s="4" t="s">
        <v>18</v>
      </c>
      <c r="C156" s="6">
        <v>5639.4</v>
      </c>
      <c r="D156" s="4">
        <v>0.11899999999999999</v>
      </c>
      <c r="E156" s="6">
        <v>2166.04</v>
      </c>
      <c r="F156" s="4">
        <v>0</v>
      </c>
      <c r="G156" s="6">
        <v>2292.41</v>
      </c>
      <c r="H156" s="4">
        <v>0</v>
      </c>
    </row>
    <row r="157" spans="1:8" x14ac:dyDescent="0.4">
      <c r="A157" s="4" t="s">
        <v>517</v>
      </c>
      <c r="B157" s="5" t="s">
        <v>518</v>
      </c>
      <c r="C157" s="6">
        <v>83756.58</v>
      </c>
      <c r="D157" s="4">
        <v>1.7669999999999999</v>
      </c>
      <c r="E157" s="6">
        <v>18326.009999999998</v>
      </c>
      <c r="F157" s="6">
        <v>15716.16</v>
      </c>
      <c r="G157" s="6">
        <v>7333.74</v>
      </c>
      <c r="H157" s="4">
        <v>0</v>
      </c>
    </row>
    <row r="158" spans="1:8" x14ac:dyDescent="0.4">
      <c r="A158" s="4" t="s">
        <v>519</v>
      </c>
      <c r="B158" s="4" t="s">
        <v>147</v>
      </c>
      <c r="C158" s="6">
        <v>6505.77</v>
      </c>
      <c r="D158" s="4">
        <v>0.13700000000000001</v>
      </c>
      <c r="E158" s="6">
        <v>2180.11</v>
      </c>
      <c r="F158" s="4">
        <v>0</v>
      </c>
      <c r="G158" s="6">
        <v>1754.48</v>
      </c>
      <c r="H158" s="4">
        <v>0</v>
      </c>
    </row>
    <row r="159" spans="1:8" x14ac:dyDescent="0.4">
      <c r="A159" s="4" t="s">
        <v>520</v>
      </c>
      <c r="B159" s="4" t="s">
        <v>16</v>
      </c>
      <c r="C159" s="6">
        <v>6505.77</v>
      </c>
      <c r="D159" s="4">
        <v>0.13700000000000001</v>
      </c>
      <c r="E159" s="6">
        <v>2180.11</v>
      </c>
      <c r="F159" s="4">
        <v>0</v>
      </c>
      <c r="G159" s="6">
        <v>1754.48</v>
      </c>
      <c r="H159" s="4">
        <v>0</v>
      </c>
    </row>
    <row r="160" spans="1:8" x14ac:dyDescent="0.4">
      <c r="A160" s="4" t="s">
        <v>521</v>
      </c>
      <c r="B160" s="4" t="s">
        <v>501</v>
      </c>
      <c r="C160" s="6">
        <v>19702.61</v>
      </c>
      <c r="D160" s="4">
        <v>0.41599999999999998</v>
      </c>
      <c r="E160" s="6">
        <v>3099.42</v>
      </c>
      <c r="F160" s="6">
        <v>8668.89</v>
      </c>
      <c r="G160" s="6">
        <v>1315.16</v>
      </c>
      <c r="H160" s="4">
        <v>0</v>
      </c>
    </row>
    <row r="161" spans="1:8" x14ac:dyDescent="0.4">
      <c r="A161" s="4" t="s">
        <v>522</v>
      </c>
      <c r="B161" s="4" t="s">
        <v>12</v>
      </c>
      <c r="C161" s="6">
        <v>6141.01</v>
      </c>
      <c r="D161" s="4">
        <v>0.13</v>
      </c>
      <c r="E161" s="6">
        <v>2020.45</v>
      </c>
      <c r="F161" s="6">
        <v>1979.19</v>
      </c>
      <c r="G161" s="4">
        <v>769.5</v>
      </c>
      <c r="H161" s="4">
        <v>0</v>
      </c>
    </row>
    <row r="162" spans="1:8" x14ac:dyDescent="0.4">
      <c r="A162" s="4" t="s">
        <v>523</v>
      </c>
      <c r="B162" s="4" t="s">
        <v>18</v>
      </c>
      <c r="C162" s="4">
        <v>687.05</v>
      </c>
      <c r="D162" s="4">
        <v>1.4E-2</v>
      </c>
      <c r="E162" s="4">
        <v>61.83</v>
      </c>
      <c r="F162" s="4">
        <v>0</v>
      </c>
      <c r="G162" s="4">
        <v>0</v>
      </c>
      <c r="H162" s="4">
        <v>0</v>
      </c>
    </row>
    <row r="163" spans="1:8" x14ac:dyDescent="0.4">
      <c r="A163" s="4" t="s">
        <v>524</v>
      </c>
      <c r="B163" s="4" t="s">
        <v>20</v>
      </c>
      <c r="C163" s="6">
        <v>2431.27</v>
      </c>
      <c r="D163" s="4">
        <v>5.0999999999999997E-2</v>
      </c>
      <c r="E163" s="4">
        <v>209.42</v>
      </c>
      <c r="F163" s="6">
        <v>1534.84</v>
      </c>
      <c r="G163" s="4">
        <v>177.57</v>
      </c>
      <c r="H163" s="4">
        <v>0</v>
      </c>
    </row>
    <row r="164" spans="1:8" x14ac:dyDescent="0.4">
      <c r="A164" s="4" t="s">
        <v>525</v>
      </c>
      <c r="B164" s="4" t="s">
        <v>128</v>
      </c>
      <c r="C164" s="6">
        <v>2079.7600000000002</v>
      </c>
      <c r="D164" s="4">
        <v>4.3999999999999997E-2</v>
      </c>
      <c r="E164" s="4">
        <v>291.29000000000002</v>
      </c>
      <c r="F164" s="6">
        <v>1215.9000000000001</v>
      </c>
      <c r="G164" s="4">
        <v>139.54</v>
      </c>
      <c r="H164" s="4">
        <v>0</v>
      </c>
    </row>
    <row r="165" spans="1:8" x14ac:dyDescent="0.4">
      <c r="A165" s="4" t="s">
        <v>526</v>
      </c>
      <c r="B165" s="4" t="s">
        <v>130</v>
      </c>
      <c r="C165" s="6">
        <v>5397</v>
      </c>
      <c r="D165" s="4">
        <v>0.114</v>
      </c>
      <c r="E165" s="4">
        <v>307.08999999999997</v>
      </c>
      <c r="F165" s="6">
        <v>3743.9</v>
      </c>
      <c r="G165" s="4">
        <v>215.88</v>
      </c>
      <c r="H165" s="4">
        <v>0</v>
      </c>
    </row>
    <row r="166" spans="1:8" x14ac:dyDescent="0.4">
      <c r="A166" s="4" t="s">
        <v>527</v>
      </c>
      <c r="B166" s="4" t="s">
        <v>137</v>
      </c>
      <c r="C166" s="6">
        <v>2966.52</v>
      </c>
      <c r="D166" s="4">
        <v>6.3E-2</v>
      </c>
      <c r="E166" s="4">
        <v>209.34</v>
      </c>
      <c r="F166" s="4">
        <v>195.06</v>
      </c>
      <c r="G166" s="4">
        <v>12.67</v>
      </c>
      <c r="H166" s="4">
        <v>0</v>
      </c>
    </row>
    <row r="167" spans="1:8" x14ac:dyDescent="0.4">
      <c r="A167" s="4" t="s">
        <v>528</v>
      </c>
      <c r="B167" s="4" t="s">
        <v>529</v>
      </c>
      <c r="C167" s="6">
        <v>57548.2</v>
      </c>
      <c r="D167" s="4">
        <v>1.214</v>
      </c>
      <c r="E167" s="6">
        <v>13046.48</v>
      </c>
      <c r="F167" s="6">
        <v>7047.27</v>
      </c>
      <c r="G167" s="6">
        <v>4264.1000000000004</v>
      </c>
      <c r="H167" s="4">
        <v>0</v>
      </c>
    </row>
    <row r="168" spans="1:8" x14ac:dyDescent="0.4">
      <c r="A168" s="4" t="s">
        <v>530</v>
      </c>
      <c r="B168" s="4" t="s">
        <v>12</v>
      </c>
      <c r="C168" s="6">
        <v>8854.4599999999991</v>
      </c>
      <c r="D168" s="4">
        <v>0.187</v>
      </c>
      <c r="E168" s="6">
        <v>6914.19</v>
      </c>
      <c r="F168" s="4">
        <v>0</v>
      </c>
      <c r="G168" s="4">
        <v>0</v>
      </c>
      <c r="H168" s="4">
        <v>0</v>
      </c>
    </row>
    <row r="169" spans="1:8" x14ac:dyDescent="0.4">
      <c r="A169" s="4" t="s">
        <v>531</v>
      </c>
      <c r="B169" s="4" t="s">
        <v>14</v>
      </c>
      <c r="C169" s="6">
        <v>2953.92</v>
      </c>
      <c r="D169" s="4">
        <v>6.2E-2</v>
      </c>
      <c r="E169" s="4">
        <v>986.01</v>
      </c>
      <c r="F169" s="4">
        <v>0</v>
      </c>
      <c r="G169" s="4">
        <v>0</v>
      </c>
      <c r="H169" s="4">
        <v>0</v>
      </c>
    </row>
    <row r="170" spans="1:8" x14ac:dyDescent="0.4">
      <c r="A170" s="4" t="s">
        <v>583</v>
      </c>
      <c r="B170" s="4" t="s">
        <v>16</v>
      </c>
      <c r="C170" s="6">
        <v>4112.21</v>
      </c>
      <c r="D170" s="4">
        <v>8.6999999999999994E-2</v>
      </c>
      <c r="E170" s="6">
        <v>1381.7</v>
      </c>
      <c r="F170" s="4">
        <v>0</v>
      </c>
      <c r="G170" s="6">
        <v>1870.23</v>
      </c>
      <c r="H170" s="4">
        <v>0</v>
      </c>
    </row>
    <row r="171" spans="1:8" x14ac:dyDescent="0.4">
      <c r="A171" s="4" t="s">
        <v>532</v>
      </c>
      <c r="B171" s="4" t="s">
        <v>18</v>
      </c>
      <c r="C171" s="6">
        <v>4853.2299999999996</v>
      </c>
      <c r="D171" s="4">
        <v>0.10199999999999999</v>
      </c>
      <c r="E171" s="6">
        <v>1734.12</v>
      </c>
      <c r="F171" s="4">
        <v>0</v>
      </c>
      <c r="G171" s="6">
        <v>2101.89</v>
      </c>
      <c r="H171" s="4">
        <v>0</v>
      </c>
    </row>
    <row r="172" spans="1:8" x14ac:dyDescent="0.4">
      <c r="A172" s="4" t="s">
        <v>584</v>
      </c>
      <c r="B172" s="4" t="s">
        <v>128</v>
      </c>
      <c r="C172" s="4">
        <v>526.80999999999995</v>
      </c>
      <c r="D172" s="4">
        <v>1.0999999999999999E-2</v>
      </c>
      <c r="E172" s="4">
        <v>73.02</v>
      </c>
      <c r="F172" s="4">
        <v>291.49</v>
      </c>
      <c r="G172" s="4">
        <v>51.94</v>
      </c>
      <c r="H172" s="4">
        <v>0</v>
      </c>
    </row>
    <row r="173" spans="1:8" x14ac:dyDescent="0.4">
      <c r="A173" s="4" t="s">
        <v>549</v>
      </c>
      <c r="B173" s="4" t="s">
        <v>130</v>
      </c>
      <c r="C173" s="6">
        <v>24862.04</v>
      </c>
      <c r="D173" s="4">
        <v>0.52400000000000002</v>
      </c>
      <c r="E173" s="6">
        <v>1238.55</v>
      </c>
      <c r="F173" s="6">
        <v>2067.81</v>
      </c>
      <c r="G173" s="4">
        <v>92.75</v>
      </c>
      <c r="H173" s="4">
        <v>0</v>
      </c>
    </row>
    <row r="174" spans="1:8" x14ac:dyDescent="0.4">
      <c r="A174" s="4" t="s">
        <v>550</v>
      </c>
      <c r="B174" s="4" t="s">
        <v>137</v>
      </c>
      <c r="C174" s="6">
        <v>11385.53</v>
      </c>
      <c r="D174" s="4">
        <v>0.24</v>
      </c>
      <c r="E174" s="4">
        <v>718.89</v>
      </c>
      <c r="F174" s="6">
        <v>4687.97</v>
      </c>
      <c r="G174" s="4">
        <v>147.29</v>
      </c>
      <c r="H174" s="4">
        <v>0</v>
      </c>
    </row>
    <row r="175" spans="1:8" x14ac:dyDescent="0.4">
      <c r="A175" s="4" t="s">
        <v>585</v>
      </c>
      <c r="B175" s="5" t="s">
        <v>586</v>
      </c>
      <c r="C175" s="6">
        <v>21046.81</v>
      </c>
      <c r="D175" s="4">
        <v>0.44400000000000001</v>
      </c>
      <c r="E175" s="4">
        <v>945.81</v>
      </c>
      <c r="F175" s="6">
        <v>1172.67</v>
      </c>
      <c r="G175" s="4">
        <v>216.8</v>
      </c>
      <c r="H175" s="4">
        <v>0</v>
      </c>
    </row>
    <row r="176" spans="1:8" x14ac:dyDescent="0.4">
      <c r="A176" s="4" t="s">
        <v>587</v>
      </c>
      <c r="B176" s="4" t="s">
        <v>529</v>
      </c>
      <c r="C176" s="6">
        <v>21046.81</v>
      </c>
      <c r="D176" s="4">
        <v>0.44400000000000001</v>
      </c>
      <c r="E176" s="4">
        <v>945.81</v>
      </c>
      <c r="F176" s="6">
        <v>1172.67</v>
      </c>
      <c r="G176" s="4">
        <v>216.8</v>
      </c>
      <c r="H176" s="4">
        <v>0</v>
      </c>
    </row>
    <row r="177" spans="1:8" x14ac:dyDescent="0.4">
      <c r="A177" s="4" t="s">
        <v>588</v>
      </c>
      <c r="B177" s="4" t="s">
        <v>128</v>
      </c>
      <c r="C177" s="6">
        <v>1120.0999999999999</v>
      </c>
      <c r="D177" s="4">
        <v>2.4E-2</v>
      </c>
      <c r="E177" s="4">
        <v>369.99</v>
      </c>
      <c r="F177" s="4">
        <v>338.23</v>
      </c>
      <c r="G177" s="4">
        <v>177.74</v>
      </c>
      <c r="H177" s="4">
        <v>0</v>
      </c>
    </row>
    <row r="178" spans="1:8" x14ac:dyDescent="0.4">
      <c r="A178" s="4" t="s">
        <v>589</v>
      </c>
      <c r="B178" s="4" t="s">
        <v>130</v>
      </c>
      <c r="C178" s="4">
        <v>300.23</v>
      </c>
      <c r="D178" s="4">
        <v>6.0000000000000001E-3</v>
      </c>
      <c r="E178" s="4">
        <v>40.049999999999997</v>
      </c>
      <c r="F178" s="4">
        <v>193.34</v>
      </c>
      <c r="G178" s="4">
        <v>3.96</v>
      </c>
      <c r="H178" s="4">
        <v>0</v>
      </c>
    </row>
    <row r="179" spans="1:8" x14ac:dyDescent="0.4">
      <c r="A179" s="4" t="s">
        <v>590</v>
      </c>
      <c r="B179" s="4" t="s">
        <v>137</v>
      </c>
      <c r="C179" s="6">
        <v>19626.48</v>
      </c>
      <c r="D179" s="4">
        <v>0.41399999999999998</v>
      </c>
      <c r="E179" s="4">
        <v>535.77</v>
      </c>
      <c r="F179" s="4">
        <v>641.1</v>
      </c>
      <c r="G179" s="4">
        <v>35.1</v>
      </c>
      <c r="H179" s="4">
        <v>0</v>
      </c>
    </row>
    <row r="180" spans="1:8" x14ac:dyDescent="0.4">
      <c r="A180" s="1" t="s">
        <v>177</v>
      </c>
      <c r="B180" s="1" t="s">
        <v>178</v>
      </c>
      <c r="C180" s="3">
        <v>185321.96</v>
      </c>
      <c r="D180" s="1">
        <v>3.9089999999999998</v>
      </c>
      <c r="E180" s="1">
        <v>0</v>
      </c>
      <c r="F180" s="1">
        <v>0</v>
      </c>
      <c r="G180" s="1">
        <v>0</v>
      </c>
      <c r="H180" s="3">
        <v>185321.96</v>
      </c>
    </row>
    <row r="181" spans="1:8" x14ac:dyDescent="0.4">
      <c r="A181" s="4" t="s">
        <v>538</v>
      </c>
      <c r="B181" s="5" t="s">
        <v>539</v>
      </c>
      <c r="C181" s="6">
        <v>185321.96</v>
      </c>
      <c r="D181" s="4">
        <v>3.9089999999999998</v>
      </c>
      <c r="E181" s="4">
        <v>0</v>
      </c>
      <c r="F181" s="4">
        <v>0</v>
      </c>
      <c r="G181" s="4">
        <v>0</v>
      </c>
      <c r="H181" s="6">
        <v>185321.96</v>
      </c>
    </row>
    <row r="182" spans="1:8" x14ac:dyDescent="0.4">
      <c r="A182" s="4" t="s">
        <v>540</v>
      </c>
      <c r="B182" s="4" t="s">
        <v>182</v>
      </c>
      <c r="C182" s="6">
        <v>185321.96</v>
      </c>
      <c r="D182" s="4">
        <v>3.9089999999999998</v>
      </c>
      <c r="E182" s="4">
        <v>0</v>
      </c>
      <c r="F182" s="4">
        <v>0</v>
      </c>
      <c r="G182" s="4">
        <v>0</v>
      </c>
      <c r="H182" s="6">
        <v>185321.96</v>
      </c>
    </row>
    <row r="183" spans="1:8" x14ac:dyDescent="0.4">
      <c r="A183" s="4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137E7-B682-49B8-BA87-334C8E17F8EA}">
  <dimension ref="A2:H120"/>
  <sheetViews>
    <sheetView workbookViewId="0">
      <selection activeCell="J15" sqref="J15"/>
    </sheetView>
  </sheetViews>
  <sheetFormatPr defaultRowHeight="14.6" x14ac:dyDescent="0.4"/>
  <cols>
    <col min="1" max="1" width="15.53515625" customWidth="1"/>
    <col min="2" max="2" width="64.15234375" bestFit="1" customWidth="1"/>
    <col min="3" max="3" width="11.3046875" bestFit="1" customWidth="1"/>
    <col min="5" max="5" width="11.3828125" bestFit="1" customWidth="1"/>
    <col min="6" max="6" width="11.3046875" bestFit="1" customWidth="1"/>
    <col min="7" max="7" width="11" bestFit="1" customWidth="1"/>
    <col min="8" max="8" width="9.84375" bestFit="1" customWidth="1"/>
  </cols>
  <sheetData>
    <row r="2" spans="1:8" x14ac:dyDescent="0.4">
      <c r="C2" s="16" t="s">
        <v>423</v>
      </c>
    </row>
    <row r="4" spans="1:8" x14ac:dyDescent="0.4">
      <c r="A4" t="s">
        <v>0</v>
      </c>
      <c r="B4" t="s">
        <v>1</v>
      </c>
      <c r="C4" t="s">
        <v>2</v>
      </c>
    </row>
    <row r="5" spans="1:8" x14ac:dyDescent="0.4">
      <c r="C5" t="s">
        <v>3</v>
      </c>
      <c r="D5" t="s">
        <v>4</v>
      </c>
      <c r="E5" t="s">
        <v>534</v>
      </c>
      <c r="F5" t="s">
        <v>535</v>
      </c>
      <c r="G5" t="s">
        <v>536</v>
      </c>
      <c r="H5" t="s">
        <v>537</v>
      </c>
    </row>
    <row r="6" spans="1:8" x14ac:dyDescent="0.4">
      <c r="A6" s="1" t="s">
        <v>5</v>
      </c>
      <c r="B6" s="1" t="s">
        <v>6</v>
      </c>
      <c r="C6" s="3">
        <v>3625113.54</v>
      </c>
      <c r="D6" s="1">
        <v>95.11</v>
      </c>
      <c r="E6" s="3">
        <v>707054.35</v>
      </c>
      <c r="F6" s="3">
        <v>1680344</v>
      </c>
      <c r="G6" s="3">
        <v>338359.06</v>
      </c>
      <c r="H6" s="1">
        <v>0</v>
      </c>
    </row>
    <row r="7" spans="1:8" x14ac:dyDescent="0.4">
      <c r="A7" s="4" t="s">
        <v>7</v>
      </c>
      <c r="B7" s="5" t="s">
        <v>8</v>
      </c>
      <c r="C7" s="6">
        <v>1524343.19</v>
      </c>
      <c r="D7" s="4">
        <v>39.993000000000002</v>
      </c>
      <c r="E7" s="6">
        <v>172288.4</v>
      </c>
      <c r="F7" s="6">
        <v>792138.35</v>
      </c>
      <c r="G7" s="6">
        <v>179937.29</v>
      </c>
      <c r="H7" s="4">
        <v>0</v>
      </c>
    </row>
    <row r="8" spans="1:8" x14ac:dyDescent="0.4">
      <c r="A8" s="4" t="s">
        <v>9</v>
      </c>
      <c r="B8" s="4" t="s">
        <v>10</v>
      </c>
      <c r="C8" s="6">
        <v>891638.72</v>
      </c>
      <c r="D8" s="4">
        <v>23.393999999999998</v>
      </c>
      <c r="E8" s="6">
        <v>104541.52</v>
      </c>
      <c r="F8" s="6">
        <v>476157</v>
      </c>
      <c r="G8" s="6">
        <v>104434.94</v>
      </c>
      <c r="H8" s="4">
        <v>0</v>
      </c>
    </row>
    <row r="9" spans="1:8" x14ac:dyDescent="0.4">
      <c r="A9" s="4" t="s">
        <v>11</v>
      </c>
      <c r="B9" s="4" t="s">
        <v>12</v>
      </c>
      <c r="C9" s="6">
        <v>3584.8</v>
      </c>
      <c r="D9" s="4">
        <v>9.4E-2</v>
      </c>
      <c r="E9" s="6">
        <v>2799.27</v>
      </c>
      <c r="F9" s="4">
        <v>0</v>
      </c>
      <c r="G9" s="4">
        <v>0</v>
      </c>
      <c r="H9" s="4">
        <v>0</v>
      </c>
    </row>
    <row r="10" spans="1:8" x14ac:dyDescent="0.4">
      <c r="A10" s="4" t="s">
        <v>13</v>
      </c>
      <c r="B10" s="4" t="s">
        <v>14</v>
      </c>
      <c r="C10" s="6">
        <v>104963.98</v>
      </c>
      <c r="D10" s="4">
        <v>2.754</v>
      </c>
      <c r="E10" s="6">
        <v>10612.96</v>
      </c>
      <c r="F10" s="6">
        <v>44151.48</v>
      </c>
      <c r="G10" s="6">
        <v>17347.34</v>
      </c>
      <c r="H10" s="4">
        <v>0</v>
      </c>
    </row>
    <row r="11" spans="1:8" x14ac:dyDescent="0.4">
      <c r="A11" s="4" t="s">
        <v>15</v>
      </c>
      <c r="B11" s="4" t="s">
        <v>16</v>
      </c>
      <c r="C11" s="6">
        <v>40413.129999999997</v>
      </c>
      <c r="D11" s="4">
        <v>1.06</v>
      </c>
      <c r="E11" s="6">
        <v>13295.92</v>
      </c>
      <c r="F11" s="4">
        <v>0</v>
      </c>
      <c r="G11" s="6">
        <v>18666.830000000002</v>
      </c>
      <c r="H11" s="4">
        <v>0</v>
      </c>
    </row>
    <row r="12" spans="1:8" x14ac:dyDescent="0.4">
      <c r="A12" s="4" t="s">
        <v>17</v>
      </c>
      <c r="B12" s="4" t="s">
        <v>18</v>
      </c>
      <c r="C12" s="6">
        <v>137857.73000000001</v>
      </c>
      <c r="D12" s="4">
        <v>3.617</v>
      </c>
      <c r="E12" s="6">
        <v>22734.15</v>
      </c>
      <c r="F12" s="6">
        <v>57145.760000000002</v>
      </c>
      <c r="G12" s="6">
        <v>29883.22</v>
      </c>
      <c r="H12" s="4">
        <v>0</v>
      </c>
    </row>
    <row r="13" spans="1:8" x14ac:dyDescent="0.4">
      <c r="A13" s="4" t="s">
        <v>19</v>
      </c>
      <c r="B13" s="4" t="s">
        <v>20</v>
      </c>
      <c r="C13" s="6">
        <v>418552.39</v>
      </c>
      <c r="D13" s="4">
        <v>10.981</v>
      </c>
      <c r="E13" s="6">
        <v>39957.29</v>
      </c>
      <c r="F13" s="6">
        <v>247717.9</v>
      </c>
      <c r="G13" s="6">
        <v>33579.410000000003</v>
      </c>
      <c r="H13" s="4">
        <v>0</v>
      </c>
    </row>
    <row r="14" spans="1:8" x14ac:dyDescent="0.4">
      <c r="A14" s="4" t="s">
        <v>21</v>
      </c>
      <c r="B14" s="4" t="s">
        <v>22</v>
      </c>
      <c r="C14" s="6">
        <v>186266.69</v>
      </c>
      <c r="D14" s="4">
        <v>4.8869999999999996</v>
      </c>
      <c r="E14" s="6">
        <v>15141.93</v>
      </c>
      <c r="F14" s="6">
        <v>127141.86</v>
      </c>
      <c r="G14" s="6">
        <v>4958.1400000000003</v>
      </c>
      <c r="H14" s="4">
        <v>0</v>
      </c>
    </row>
    <row r="15" spans="1:8" x14ac:dyDescent="0.4">
      <c r="A15" s="4" t="s">
        <v>23</v>
      </c>
      <c r="B15" s="4" t="s">
        <v>24</v>
      </c>
      <c r="C15" s="6">
        <v>176833.49</v>
      </c>
      <c r="D15" s="4">
        <v>4.6390000000000002</v>
      </c>
      <c r="E15" s="6">
        <v>19248.61</v>
      </c>
      <c r="F15" s="6">
        <v>91948.78</v>
      </c>
      <c r="G15" s="6">
        <v>21020.89</v>
      </c>
      <c r="H15" s="4">
        <v>0</v>
      </c>
    </row>
    <row r="16" spans="1:8" x14ac:dyDescent="0.4">
      <c r="A16" s="4" t="s">
        <v>25</v>
      </c>
      <c r="B16" s="4" t="s">
        <v>14</v>
      </c>
      <c r="C16" s="6">
        <v>41030.870000000003</v>
      </c>
      <c r="D16" s="4">
        <v>1.077</v>
      </c>
      <c r="E16" s="6">
        <v>4332.1099999999997</v>
      </c>
      <c r="F16" s="6">
        <v>15880.34</v>
      </c>
      <c r="G16" s="6">
        <v>7240.85</v>
      </c>
      <c r="H16" s="4">
        <v>0</v>
      </c>
    </row>
    <row r="17" spans="1:8" x14ac:dyDescent="0.4">
      <c r="A17" s="4" t="s">
        <v>26</v>
      </c>
      <c r="B17" s="4" t="s">
        <v>18</v>
      </c>
      <c r="C17" s="6">
        <v>20436.03</v>
      </c>
      <c r="D17" s="4">
        <v>0.53600000000000003</v>
      </c>
      <c r="E17" s="6">
        <v>4018.98</v>
      </c>
      <c r="F17" s="6">
        <v>6746.8</v>
      </c>
      <c r="G17" s="6">
        <v>5475.07</v>
      </c>
      <c r="H17" s="4">
        <v>0</v>
      </c>
    </row>
    <row r="18" spans="1:8" x14ac:dyDescent="0.4">
      <c r="A18" s="4" t="s">
        <v>27</v>
      </c>
      <c r="B18" s="4" t="s">
        <v>20</v>
      </c>
      <c r="C18" s="6">
        <v>99202.89</v>
      </c>
      <c r="D18" s="4">
        <v>2.6030000000000002</v>
      </c>
      <c r="E18" s="6">
        <v>9580.18</v>
      </c>
      <c r="F18" s="6">
        <v>58336.79</v>
      </c>
      <c r="G18" s="6">
        <v>7829.76</v>
      </c>
      <c r="H18" s="4">
        <v>0</v>
      </c>
    </row>
    <row r="19" spans="1:8" x14ac:dyDescent="0.4">
      <c r="A19" s="4" t="s">
        <v>28</v>
      </c>
      <c r="B19" s="4" t="s">
        <v>22</v>
      </c>
      <c r="C19" s="6">
        <v>16163.7</v>
      </c>
      <c r="D19" s="4">
        <v>0.42399999999999999</v>
      </c>
      <c r="E19" s="6">
        <v>1317.34</v>
      </c>
      <c r="F19" s="6">
        <v>10984.85</v>
      </c>
      <c r="G19" s="4">
        <v>475.21</v>
      </c>
      <c r="H19" s="4">
        <v>0</v>
      </c>
    </row>
    <row r="20" spans="1:8" x14ac:dyDescent="0.4">
      <c r="A20" s="4" t="s">
        <v>29</v>
      </c>
      <c r="B20" s="4" t="s">
        <v>30</v>
      </c>
      <c r="C20" s="6">
        <v>378972.56</v>
      </c>
      <c r="D20" s="4">
        <v>9.9429999999999996</v>
      </c>
      <c r="E20" s="6">
        <v>41073.760000000002</v>
      </c>
      <c r="F20" s="6">
        <v>197691.14</v>
      </c>
      <c r="G20" s="6">
        <v>45634.07</v>
      </c>
      <c r="H20" s="4">
        <v>0</v>
      </c>
    </row>
    <row r="21" spans="1:8" x14ac:dyDescent="0.4">
      <c r="A21" s="4" t="s">
        <v>31</v>
      </c>
      <c r="B21" s="4" t="s">
        <v>12</v>
      </c>
      <c r="C21" s="4">
        <v>919.8</v>
      </c>
      <c r="D21" s="4">
        <v>2.4E-2</v>
      </c>
      <c r="E21" s="4">
        <v>711.65</v>
      </c>
      <c r="F21" s="4">
        <v>0</v>
      </c>
      <c r="G21" s="4">
        <v>0</v>
      </c>
      <c r="H21" s="4">
        <v>0</v>
      </c>
    </row>
    <row r="22" spans="1:8" x14ac:dyDescent="0.4">
      <c r="A22" s="4" t="s">
        <v>32</v>
      </c>
      <c r="B22" s="4" t="s">
        <v>14</v>
      </c>
      <c r="C22" s="6">
        <v>86412.47</v>
      </c>
      <c r="D22" s="4">
        <v>2.2669999999999999</v>
      </c>
      <c r="E22" s="6">
        <v>9123.57</v>
      </c>
      <c r="F22" s="6">
        <v>33444.589999999997</v>
      </c>
      <c r="G22" s="6">
        <v>15249.41</v>
      </c>
      <c r="H22" s="4">
        <v>0</v>
      </c>
    </row>
    <row r="23" spans="1:8" x14ac:dyDescent="0.4">
      <c r="A23" s="4" t="s">
        <v>33</v>
      </c>
      <c r="B23" s="4" t="s">
        <v>18</v>
      </c>
      <c r="C23" s="6">
        <v>75238.05</v>
      </c>
      <c r="D23" s="4">
        <v>1.974</v>
      </c>
      <c r="E23" s="6">
        <v>10721.28</v>
      </c>
      <c r="F23" s="6">
        <v>34675.480000000003</v>
      </c>
      <c r="G23" s="6">
        <v>14557.02</v>
      </c>
      <c r="H23" s="4">
        <v>0</v>
      </c>
    </row>
    <row r="24" spans="1:8" x14ac:dyDescent="0.4">
      <c r="A24" s="4" t="s">
        <v>34</v>
      </c>
      <c r="B24" s="4" t="s">
        <v>20</v>
      </c>
      <c r="C24" s="6">
        <v>191118.24</v>
      </c>
      <c r="D24" s="4">
        <v>5.0140000000000002</v>
      </c>
      <c r="E24" s="6">
        <v>18456.61</v>
      </c>
      <c r="F24" s="6">
        <v>112388.06</v>
      </c>
      <c r="G24" s="6">
        <v>15084.29</v>
      </c>
      <c r="H24" s="4">
        <v>0</v>
      </c>
    </row>
    <row r="25" spans="1:8" x14ac:dyDescent="0.4">
      <c r="A25" s="4" t="s">
        <v>35</v>
      </c>
      <c r="B25" s="4" t="s">
        <v>22</v>
      </c>
      <c r="C25" s="6">
        <v>25284</v>
      </c>
      <c r="D25" s="4">
        <v>0.66300000000000003</v>
      </c>
      <c r="E25" s="6">
        <v>2060.65</v>
      </c>
      <c r="F25" s="6">
        <v>17183.009999999998</v>
      </c>
      <c r="G25" s="4">
        <v>743.35</v>
      </c>
      <c r="H25" s="4">
        <v>0</v>
      </c>
    </row>
    <row r="26" spans="1:8" x14ac:dyDescent="0.4">
      <c r="A26" s="4" t="s">
        <v>36</v>
      </c>
      <c r="B26" s="4" t="s">
        <v>37</v>
      </c>
      <c r="C26" s="6">
        <v>52850.559999999998</v>
      </c>
      <c r="D26" s="4">
        <v>1.387</v>
      </c>
      <c r="E26" s="6">
        <v>7027.77</v>
      </c>
      <c r="F26" s="6">
        <v>26341.43</v>
      </c>
      <c r="G26" s="6">
        <v>8396.8700000000008</v>
      </c>
      <c r="H26" s="4">
        <v>0</v>
      </c>
    </row>
    <row r="27" spans="1:8" x14ac:dyDescent="0.4">
      <c r="A27" s="4" t="s">
        <v>38</v>
      </c>
      <c r="B27" s="4" t="s">
        <v>14</v>
      </c>
      <c r="C27" s="6">
        <v>3083.2</v>
      </c>
      <c r="D27" s="4">
        <v>8.1000000000000003E-2</v>
      </c>
      <c r="E27" s="6">
        <v>1091.1400000000001</v>
      </c>
      <c r="F27" s="4">
        <v>0</v>
      </c>
      <c r="G27" s="6">
        <v>1340.88</v>
      </c>
      <c r="H27" s="4">
        <v>0</v>
      </c>
    </row>
    <row r="28" spans="1:8" x14ac:dyDescent="0.4">
      <c r="A28" s="4" t="s">
        <v>39</v>
      </c>
      <c r="B28" s="4" t="s">
        <v>16</v>
      </c>
      <c r="C28" s="6">
        <v>4839.12</v>
      </c>
      <c r="D28" s="4">
        <v>0.127</v>
      </c>
      <c r="E28" s="6">
        <v>1592.07</v>
      </c>
      <c r="F28" s="4">
        <v>0</v>
      </c>
      <c r="G28" s="6">
        <v>2235.19</v>
      </c>
      <c r="H28" s="4">
        <v>0</v>
      </c>
    </row>
    <row r="29" spans="1:8" x14ac:dyDescent="0.4">
      <c r="A29" s="4" t="s">
        <v>40</v>
      </c>
      <c r="B29" s="4" t="s">
        <v>20</v>
      </c>
      <c r="C29" s="6">
        <v>44928.24</v>
      </c>
      <c r="D29" s="4">
        <v>1.179</v>
      </c>
      <c r="E29" s="6">
        <v>4344.5600000000004</v>
      </c>
      <c r="F29" s="6">
        <v>26341.43</v>
      </c>
      <c r="G29" s="6">
        <v>4820.8</v>
      </c>
      <c r="H29" s="4">
        <v>0</v>
      </c>
    </row>
    <row r="30" spans="1:8" x14ac:dyDescent="0.4">
      <c r="A30" s="4" t="s">
        <v>41</v>
      </c>
      <c r="B30" s="4" t="s">
        <v>42</v>
      </c>
      <c r="C30" s="6">
        <v>22968</v>
      </c>
      <c r="D30" s="4">
        <v>0.60299999999999998</v>
      </c>
      <c r="E30" s="4">
        <v>0</v>
      </c>
      <c r="F30" s="4">
        <v>0</v>
      </c>
      <c r="G30" s="4">
        <v>0</v>
      </c>
      <c r="H30" s="4">
        <v>0</v>
      </c>
    </row>
    <row r="31" spans="1:8" x14ac:dyDescent="0.4">
      <c r="A31" s="4" t="s">
        <v>43</v>
      </c>
      <c r="B31" s="4" t="s">
        <v>44</v>
      </c>
      <c r="C31" s="6">
        <v>22968</v>
      </c>
      <c r="D31" s="4">
        <v>0.60299999999999998</v>
      </c>
      <c r="E31" s="4">
        <v>0</v>
      </c>
      <c r="F31" s="4">
        <v>0</v>
      </c>
      <c r="G31" s="4">
        <v>0</v>
      </c>
      <c r="H31" s="4">
        <v>0</v>
      </c>
    </row>
    <row r="32" spans="1:8" x14ac:dyDescent="0.4">
      <c r="A32" s="4" t="s">
        <v>45</v>
      </c>
      <c r="B32" s="4" t="s">
        <v>46</v>
      </c>
      <c r="C32" s="6">
        <v>1079.8599999999999</v>
      </c>
      <c r="D32" s="4">
        <v>2.8000000000000001E-2</v>
      </c>
      <c r="E32" s="4">
        <v>396.74</v>
      </c>
      <c r="F32" s="4">
        <v>0</v>
      </c>
      <c r="G32" s="4">
        <v>450.52</v>
      </c>
      <c r="H32" s="4">
        <v>0</v>
      </c>
    </row>
    <row r="33" spans="1:8" x14ac:dyDescent="0.4">
      <c r="A33" s="4" t="s">
        <v>47</v>
      </c>
      <c r="B33" s="4" t="s">
        <v>18</v>
      </c>
      <c r="C33" s="6">
        <v>1079.8599999999999</v>
      </c>
      <c r="D33" s="4">
        <v>2.8000000000000001E-2</v>
      </c>
      <c r="E33" s="4">
        <v>396.74</v>
      </c>
      <c r="F33" s="4">
        <v>0</v>
      </c>
      <c r="G33" s="4">
        <v>450.52</v>
      </c>
      <c r="H33" s="4">
        <v>0</v>
      </c>
    </row>
    <row r="34" spans="1:8" x14ac:dyDescent="0.4">
      <c r="A34" s="4" t="s">
        <v>48</v>
      </c>
      <c r="B34" s="5" t="s">
        <v>49</v>
      </c>
      <c r="C34" s="6">
        <v>742714.02</v>
      </c>
      <c r="D34" s="4">
        <v>19.486000000000001</v>
      </c>
      <c r="E34" s="6">
        <v>191118.47</v>
      </c>
      <c r="F34" s="6">
        <v>317949.96999999997</v>
      </c>
      <c r="G34" s="6">
        <v>74563.039999999994</v>
      </c>
      <c r="H34" s="4">
        <v>0</v>
      </c>
    </row>
    <row r="35" spans="1:8" x14ac:dyDescent="0.4">
      <c r="A35" s="4" t="s">
        <v>50</v>
      </c>
      <c r="B35" s="4" t="s">
        <v>51</v>
      </c>
      <c r="C35" s="6">
        <v>537271.36</v>
      </c>
      <c r="D35" s="4">
        <v>14.096</v>
      </c>
      <c r="E35" s="6">
        <v>140074.10999999999</v>
      </c>
      <c r="F35" s="6">
        <v>228624.41</v>
      </c>
      <c r="G35" s="6">
        <v>52889.58</v>
      </c>
      <c r="H35" s="4">
        <v>0</v>
      </c>
    </row>
    <row r="36" spans="1:8" x14ac:dyDescent="0.4">
      <c r="A36" s="4" t="s">
        <v>52</v>
      </c>
      <c r="B36" s="4" t="s">
        <v>53</v>
      </c>
      <c r="C36" s="6">
        <v>146089.20000000001</v>
      </c>
      <c r="D36" s="4">
        <v>3.8330000000000002</v>
      </c>
      <c r="E36" s="6">
        <v>32779.360000000001</v>
      </c>
      <c r="F36" s="6">
        <v>59887.63</v>
      </c>
      <c r="G36" s="6">
        <v>19208.77</v>
      </c>
      <c r="H36" s="4">
        <v>0</v>
      </c>
    </row>
    <row r="37" spans="1:8" x14ac:dyDescent="0.4">
      <c r="A37" s="4" t="s">
        <v>54</v>
      </c>
      <c r="B37" s="4" t="s">
        <v>55</v>
      </c>
      <c r="C37" s="6">
        <v>13119.42</v>
      </c>
      <c r="D37" s="4">
        <v>0.34399999999999997</v>
      </c>
      <c r="E37" s="6">
        <v>3649.13</v>
      </c>
      <c r="F37" s="6">
        <v>3487.11</v>
      </c>
      <c r="G37" s="6">
        <v>3290.22</v>
      </c>
      <c r="H37" s="4">
        <v>0</v>
      </c>
    </row>
    <row r="38" spans="1:8" x14ac:dyDescent="0.4">
      <c r="A38" s="4" t="s">
        <v>56</v>
      </c>
      <c r="B38" s="4" t="s">
        <v>57</v>
      </c>
      <c r="C38" s="6">
        <v>5943.07</v>
      </c>
      <c r="D38" s="4">
        <v>0.156</v>
      </c>
      <c r="E38" s="4">
        <v>819.23</v>
      </c>
      <c r="F38" s="6">
        <v>2786.46</v>
      </c>
      <c r="G38" s="6">
        <v>1130.46</v>
      </c>
      <c r="H38" s="4">
        <v>0</v>
      </c>
    </row>
    <row r="39" spans="1:8" x14ac:dyDescent="0.4">
      <c r="A39" s="4" t="s">
        <v>58</v>
      </c>
      <c r="B39" s="4" t="s">
        <v>59</v>
      </c>
      <c r="C39" s="6">
        <v>51893.3</v>
      </c>
      <c r="D39" s="4">
        <v>1.361</v>
      </c>
      <c r="E39" s="6">
        <v>10092.27</v>
      </c>
      <c r="F39" s="6">
        <v>27456.16</v>
      </c>
      <c r="G39" s="6">
        <v>3584.76</v>
      </c>
      <c r="H39" s="4">
        <v>0</v>
      </c>
    </row>
    <row r="40" spans="1:8" x14ac:dyDescent="0.4">
      <c r="A40" s="4" t="s">
        <v>60</v>
      </c>
      <c r="B40" s="4" t="s">
        <v>61</v>
      </c>
      <c r="C40" s="6">
        <v>23097.23</v>
      </c>
      <c r="D40" s="4">
        <v>0.60599999999999998</v>
      </c>
      <c r="E40" s="6">
        <v>6543.79</v>
      </c>
      <c r="F40" s="6">
        <v>8887.26</v>
      </c>
      <c r="G40" s="6">
        <v>2856.79</v>
      </c>
      <c r="H40" s="4">
        <v>0</v>
      </c>
    </row>
    <row r="41" spans="1:8" x14ac:dyDescent="0.4">
      <c r="A41" s="4" t="s">
        <v>62</v>
      </c>
      <c r="B41" s="4" t="s">
        <v>63</v>
      </c>
      <c r="C41" s="6">
        <v>4774.09</v>
      </c>
      <c r="D41" s="4">
        <v>0.125</v>
      </c>
      <c r="E41" s="6">
        <v>1228.3399999999999</v>
      </c>
      <c r="F41" s="6">
        <v>2189.1</v>
      </c>
      <c r="G41" s="4">
        <v>370.47</v>
      </c>
      <c r="H41" s="4">
        <v>0</v>
      </c>
    </row>
    <row r="42" spans="1:8" x14ac:dyDescent="0.4">
      <c r="A42" s="4" t="s">
        <v>64</v>
      </c>
      <c r="B42" s="4" t="s">
        <v>65</v>
      </c>
      <c r="C42" s="6">
        <v>63251.74</v>
      </c>
      <c r="D42" s="4">
        <v>1.66</v>
      </c>
      <c r="E42" s="6">
        <v>4365.99</v>
      </c>
      <c r="F42" s="6">
        <v>44422.87</v>
      </c>
      <c r="G42" s="6">
        <v>1140.6099999999999</v>
      </c>
      <c r="H42" s="4">
        <v>0</v>
      </c>
    </row>
    <row r="43" spans="1:8" x14ac:dyDescent="0.4">
      <c r="A43" s="4" t="s">
        <v>66</v>
      </c>
      <c r="B43" s="4" t="s">
        <v>67</v>
      </c>
      <c r="C43" s="6">
        <v>220611</v>
      </c>
      <c r="D43" s="4">
        <v>5.7880000000000003</v>
      </c>
      <c r="E43" s="6">
        <v>78462.64</v>
      </c>
      <c r="F43" s="6">
        <v>75170.37</v>
      </c>
      <c r="G43" s="6">
        <v>21063.83</v>
      </c>
      <c r="H43" s="4">
        <v>0</v>
      </c>
    </row>
    <row r="44" spans="1:8" x14ac:dyDescent="0.4">
      <c r="A44" s="4" t="s">
        <v>68</v>
      </c>
      <c r="B44" s="4" t="s">
        <v>69</v>
      </c>
      <c r="C44" s="6">
        <v>8492.31</v>
      </c>
      <c r="D44" s="4">
        <v>0.223</v>
      </c>
      <c r="E44" s="6">
        <v>2133.36</v>
      </c>
      <c r="F44" s="6">
        <v>4337.45</v>
      </c>
      <c r="G44" s="4">
        <v>243.67</v>
      </c>
      <c r="H44" s="4">
        <v>0</v>
      </c>
    </row>
    <row r="45" spans="1:8" x14ac:dyDescent="0.4">
      <c r="A45" s="4" t="s">
        <v>70</v>
      </c>
      <c r="B45" s="4" t="s">
        <v>71</v>
      </c>
      <c r="C45" s="6">
        <v>78975.360000000001</v>
      </c>
      <c r="D45" s="4">
        <v>2.0720000000000001</v>
      </c>
      <c r="E45" s="6">
        <v>17878.53</v>
      </c>
      <c r="F45" s="6">
        <v>35694.410000000003</v>
      </c>
      <c r="G45" s="6">
        <v>8347.9699999999993</v>
      </c>
      <c r="H45" s="4">
        <v>0</v>
      </c>
    </row>
    <row r="46" spans="1:8" x14ac:dyDescent="0.4">
      <c r="A46" s="4" t="s">
        <v>72</v>
      </c>
      <c r="B46" s="4" t="s">
        <v>73</v>
      </c>
      <c r="C46" s="6">
        <v>2723.99</v>
      </c>
      <c r="D46" s="4">
        <v>7.0999999999999994E-2</v>
      </c>
      <c r="E46" s="4">
        <v>853.45</v>
      </c>
      <c r="F46" s="4">
        <v>990.88</v>
      </c>
      <c r="G46" s="4">
        <v>310.97000000000003</v>
      </c>
      <c r="H46" s="4">
        <v>0</v>
      </c>
    </row>
    <row r="47" spans="1:8" x14ac:dyDescent="0.4">
      <c r="A47" s="4" t="s">
        <v>74</v>
      </c>
      <c r="B47" s="4" t="s">
        <v>53</v>
      </c>
      <c r="C47" s="6">
        <v>21793.03</v>
      </c>
      <c r="D47" s="4">
        <v>0.57199999999999995</v>
      </c>
      <c r="E47" s="6">
        <v>4847.68</v>
      </c>
      <c r="F47" s="6">
        <v>8764.27</v>
      </c>
      <c r="G47" s="6">
        <v>3026.14</v>
      </c>
      <c r="H47" s="4">
        <v>0</v>
      </c>
    </row>
    <row r="48" spans="1:8" x14ac:dyDescent="0.4">
      <c r="A48" s="4" t="s">
        <v>75</v>
      </c>
      <c r="B48" s="4" t="s">
        <v>55</v>
      </c>
      <c r="C48" s="6">
        <v>1655.32</v>
      </c>
      <c r="D48" s="4">
        <v>4.2999999999999997E-2</v>
      </c>
      <c r="E48" s="4">
        <v>428.86</v>
      </c>
      <c r="F48" s="4">
        <v>486.43</v>
      </c>
      <c r="G48" s="4">
        <v>402</v>
      </c>
      <c r="H48" s="4">
        <v>0</v>
      </c>
    </row>
    <row r="49" spans="1:8" x14ac:dyDescent="0.4">
      <c r="A49" s="4" t="s">
        <v>76</v>
      </c>
      <c r="B49" s="4" t="s">
        <v>57</v>
      </c>
      <c r="C49" s="6">
        <v>1216.3499999999999</v>
      </c>
      <c r="D49" s="4">
        <v>3.2000000000000001E-2</v>
      </c>
      <c r="E49" s="4">
        <v>159.01</v>
      </c>
      <c r="F49" s="4">
        <v>591.63</v>
      </c>
      <c r="G49" s="4">
        <v>219.05</v>
      </c>
      <c r="H49" s="4">
        <v>0</v>
      </c>
    </row>
    <row r="50" spans="1:8" x14ac:dyDescent="0.4">
      <c r="A50" s="4" t="s">
        <v>77</v>
      </c>
      <c r="B50" s="4" t="s">
        <v>59</v>
      </c>
      <c r="C50" s="6">
        <v>7553.92</v>
      </c>
      <c r="D50" s="4">
        <v>0.19800000000000001</v>
      </c>
      <c r="E50" s="6">
        <v>1649.87</v>
      </c>
      <c r="F50" s="6">
        <v>3699.6</v>
      </c>
      <c r="G50" s="4">
        <v>636.09</v>
      </c>
      <c r="H50" s="4">
        <v>0</v>
      </c>
    </row>
    <row r="51" spans="1:8" x14ac:dyDescent="0.4">
      <c r="A51" s="4" t="s">
        <v>78</v>
      </c>
      <c r="B51" s="4" t="s">
        <v>61</v>
      </c>
      <c r="C51" s="6">
        <v>5957.89</v>
      </c>
      <c r="D51" s="4">
        <v>0.156</v>
      </c>
      <c r="E51" s="6">
        <v>1605.21</v>
      </c>
      <c r="F51" s="6">
        <v>2683</v>
      </c>
      <c r="G51" s="4">
        <v>441.14</v>
      </c>
      <c r="H51" s="4">
        <v>0</v>
      </c>
    </row>
    <row r="52" spans="1:8" x14ac:dyDescent="0.4">
      <c r="A52" s="4" t="s">
        <v>79</v>
      </c>
      <c r="B52" s="4" t="s">
        <v>63</v>
      </c>
      <c r="C52" s="4">
        <v>314.35000000000002</v>
      </c>
      <c r="D52" s="4">
        <v>8.0000000000000002E-3</v>
      </c>
      <c r="E52" s="4">
        <v>92.86</v>
      </c>
      <c r="F52" s="4">
        <v>122.91</v>
      </c>
      <c r="G52" s="4">
        <v>33.450000000000003</v>
      </c>
      <c r="H52" s="4">
        <v>0</v>
      </c>
    </row>
    <row r="53" spans="1:8" x14ac:dyDescent="0.4">
      <c r="A53" s="4" t="s">
        <v>80</v>
      </c>
      <c r="B53" s="4" t="s">
        <v>65</v>
      </c>
      <c r="C53" s="6">
        <v>14995.71</v>
      </c>
      <c r="D53" s="4">
        <v>0.39300000000000002</v>
      </c>
      <c r="E53" s="6">
        <v>1681.08</v>
      </c>
      <c r="F53" s="6">
        <v>9753.0499999999993</v>
      </c>
      <c r="G53" s="4">
        <v>409.15</v>
      </c>
      <c r="H53" s="4">
        <v>0</v>
      </c>
    </row>
    <row r="54" spans="1:8" x14ac:dyDescent="0.4">
      <c r="A54" s="4" t="s">
        <v>81</v>
      </c>
      <c r="B54" s="4" t="s">
        <v>67</v>
      </c>
      <c r="C54" s="6">
        <v>21888.5</v>
      </c>
      <c r="D54" s="4">
        <v>0.57399999999999995</v>
      </c>
      <c r="E54" s="6">
        <v>6386.54</v>
      </c>
      <c r="F54" s="6">
        <v>8111.72</v>
      </c>
      <c r="G54" s="6">
        <v>2842.07</v>
      </c>
      <c r="H54" s="4">
        <v>0</v>
      </c>
    </row>
    <row r="55" spans="1:8" x14ac:dyDescent="0.4">
      <c r="A55" s="4" t="s">
        <v>82</v>
      </c>
      <c r="B55" s="4" t="s">
        <v>69</v>
      </c>
      <c r="C55" s="4">
        <v>876.3</v>
      </c>
      <c r="D55" s="4">
        <v>2.3E-2</v>
      </c>
      <c r="E55" s="4">
        <v>173.97</v>
      </c>
      <c r="F55" s="4">
        <v>490.92</v>
      </c>
      <c r="G55" s="4">
        <v>27.91</v>
      </c>
      <c r="H55" s="4">
        <v>0</v>
      </c>
    </row>
    <row r="56" spans="1:8" x14ac:dyDescent="0.4">
      <c r="A56" s="4" t="s">
        <v>83</v>
      </c>
      <c r="B56" s="4" t="s">
        <v>84</v>
      </c>
      <c r="C56" s="6">
        <v>65680.52</v>
      </c>
      <c r="D56" s="4">
        <v>1.7230000000000001</v>
      </c>
      <c r="E56" s="6">
        <v>17232.27</v>
      </c>
      <c r="F56" s="6">
        <v>27823.98</v>
      </c>
      <c r="G56" s="6">
        <v>6941.87</v>
      </c>
      <c r="H56" s="4">
        <v>0</v>
      </c>
    </row>
    <row r="57" spans="1:8" x14ac:dyDescent="0.4">
      <c r="A57" s="4" t="s">
        <v>85</v>
      </c>
      <c r="B57" s="4" t="s">
        <v>73</v>
      </c>
      <c r="C57" s="6">
        <v>19482.71</v>
      </c>
      <c r="D57" s="4">
        <v>0.51100000000000001</v>
      </c>
      <c r="E57" s="6">
        <v>6104.11</v>
      </c>
      <c r="F57" s="6">
        <v>7087.08</v>
      </c>
      <c r="G57" s="6">
        <v>2224.11</v>
      </c>
      <c r="H57" s="4">
        <v>0</v>
      </c>
    </row>
    <row r="58" spans="1:8" x14ac:dyDescent="0.4">
      <c r="A58" s="4" t="s">
        <v>86</v>
      </c>
      <c r="B58" s="4" t="s">
        <v>55</v>
      </c>
      <c r="C58" s="6">
        <v>1318.5</v>
      </c>
      <c r="D58" s="4">
        <v>3.5000000000000003E-2</v>
      </c>
      <c r="E58" s="4">
        <v>457.39</v>
      </c>
      <c r="F58" s="4">
        <v>217.03</v>
      </c>
      <c r="G58" s="4">
        <v>368.39</v>
      </c>
      <c r="H58" s="4">
        <v>0</v>
      </c>
    </row>
    <row r="59" spans="1:8" x14ac:dyDescent="0.4">
      <c r="A59" s="4" t="s">
        <v>87</v>
      </c>
      <c r="B59" s="4" t="s">
        <v>61</v>
      </c>
      <c r="C59" s="6">
        <v>8767.58</v>
      </c>
      <c r="D59" s="4">
        <v>0.23</v>
      </c>
      <c r="E59" s="6">
        <v>2513.17</v>
      </c>
      <c r="F59" s="6">
        <v>3338.85</v>
      </c>
      <c r="G59" s="6">
        <v>1090.18</v>
      </c>
      <c r="H59" s="4">
        <v>0</v>
      </c>
    </row>
    <row r="60" spans="1:8" x14ac:dyDescent="0.4">
      <c r="A60" s="4" t="s">
        <v>88</v>
      </c>
      <c r="B60" s="4" t="s">
        <v>89</v>
      </c>
      <c r="C60" s="6">
        <v>16486.310000000001</v>
      </c>
      <c r="D60" s="4">
        <v>0.433</v>
      </c>
      <c r="E60" s="6">
        <v>3033.95</v>
      </c>
      <c r="F60" s="6">
        <v>8821.94</v>
      </c>
      <c r="G60" s="6">
        <v>1206</v>
      </c>
      <c r="H60" s="4">
        <v>0</v>
      </c>
    </row>
    <row r="61" spans="1:8" x14ac:dyDescent="0.4">
      <c r="A61" s="4" t="s">
        <v>90</v>
      </c>
      <c r="B61" s="4" t="s">
        <v>91</v>
      </c>
      <c r="C61" s="6">
        <v>9138.4</v>
      </c>
      <c r="D61" s="4">
        <v>0.24</v>
      </c>
      <c r="E61" s="6">
        <v>2273.15</v>
      </c>
      <c r="F61" s="6">
        <v>4051.12</v>
      </c>
      <c r="G61" s="4">
        <v>915.67</v>
      </c>
      <c r="H61" s="4">
        <v>0</v>
      </c>
    </row>
    <row r="62" spans="1:8" x14ac:dyDescent="0.4">
      <c r="A62" s="4" t="s">
        <v>92</v>
      </c>
      <c r="B62" s="4" t="s">
        <v>93</v>
      </c>
      <c r="C62" s="6">
        <v>7713.75</v>
      </c>
      <c r="D62" s="4">
        <v>0.20200000000000001</v>
      </c>
      <c r="E62" s="6">
        <v>2385.42</v>
      </c>
      <c r="F62" s="6">
        <v>2604.62</v>
      </c>
      <c r="G62" s="6">
        <v>1113.67</v>
      </c>
      <c r="H62" s="4">
        <v>0</v>
      </c>
    </row>
    <row r="63" spans="1:8" x14ac:dyDescent="0.4">
      <c r="A63" s="4" t="s">
        <v>94</v>
      </c>
      <c r="B63" s="4" t="s">
        <v>69</v>
      </c>
      <c r="C63" s="6">
        <v>2773.27</v>
      </c>
      <c r="D63" s="4">
        <v>7.2999999999999995E-2</v>
      </c>
      <c r="E63" s="4">
        <v>465.08</v>
      </c>
      <c r="F63" s="6">
        <v>1703.34</v>
      </c>
      <c r="G63" s="4">
        <v>23.85</v>
      </c>
      <c r="H63" s="4">
        <v>0</v>
      </c>
    </row>
    <row r="64" spans="1:8" x14ac:dyDescent="0.4">
      <c r="A64" s="4" t="s">
        <v>95</v>
      </c>
      <c r="B64" s="4" t="s">
        <v>96</v>
      </c>
      <c r="C64" s="6">
        <v>60786.78</v>
      </c>
      <c r="D64" s="4">
        <v>1.595</v>
      </c>
      <c r="E64" s="6">
        <v>15933.56</v>
      </c>
      <c r="F64" s="6">
        <v>25807.17</v>
      </c>
      <c r="G64" s="6">
        <v>6383.62</v>
      </c>
      <c r="H64" s="4">
        <v>0</v>
      </c>
    </row>
    <row r="65" spans="1:8" x14ac:dyDescent="0.4">
      <c r="A65" s="4" t="s">
        <v>97</v>
      </c>
      <c r="B65" s="4" t="s">
        <v>73</v>
      </c>
      <c r="C65" s="6">
        <v>19867.03</v>
      </c>
      <c r="D65" s="4">
        <v>0.52100000000000002</v>
      </c>
      <c r="E65" s="6">
        <v>6224.53</v>
      </c>
      <c r="F65" s="6">
        <v>7226.87</v>
      </c>
      <c r="G65" s="6">
        <v>2267.98</v>
      </c>
      <c r="H65" s="4">
        <v>0</v>
      </c>
    </row>
    <row r="66" spans="1:8" x14ac:dyDescent="0.4">
      <c r="A66" s="4" t="s">
        <v>98</v>
      </c>
      <c r="B66" s="4" t="s">
        <v>55</v>
      </c>
      <c r="C66" s="6">
        <v>1116.33</v>
      </c>
      <c r="D66" s="4">
        <v>2.9000000000000001E-2</v>
      </c>
      <c r="E66" s="4">
        <v>387.25</v>
      </c>
      <c r="F66" s="4">
        <v>183.75</v>
      </c>
      <c r="G66" s="4">
        <v>311.89999999999998</v>
      </c>
      <c r="H66" s="4">
        <v>0</v>
      </c>
    </row>
    <row r="67" spans="1:8" x14ac:dyDescent="0.4">
      <c r="A67" s="4" t="s">
        <v>99</v>
      </c>
      <c r="B67" s="4" t="s">
        <v>61</v>
      </c>
      <c r="C67" s="6">
        <v>6348.09</v>
      </c>
      <c r="D67" s="4">
        <v>0.16700000000000001</v>
      </c>
      <c r="E67" s="6">
        <v>1824.84</v>
      </c>
      <c r="F67" s="6">
        <v>2408.89</v>
      </c>
      <c r="G67" s="4">
        <v>792.64</v>
      </c>
      <c r="H67" s="4">
        <v>0</v>
      </c>
    </row>
    <row r="68" spans="1:8" x14ac:dyDescent="0.4">
      <c r="A68" s="4" t="s">
        <v>100</v>
      </c>
      <c r="B68" s="4" t="s">
        <v>89</v>
      </c>
      <c r="C68" s="6">
        <v>14838.74</v>
      </c>
      <c r="D68" s="4">
        <v>0.38900000000000001</v>
      </c>
      <c r="E68" s="6">
        <v>2667.55</v>
      </c>
      <c r="F68" s="6">
        <v>8040.27</v>
      </c>
      <c r="G68" s="6">
        <v>1049.26</v>
      </c>
      <c r="H68" s="4">
        <v>0</v>
      </c>
    </row>
    <row r="69" spans="1:8" x14ac:dyDescent="0.4">
      <c r="A69" s="4" t="s">
        <v>101</v>
      </c>
      <c r="B69" s="4" t="s">
        <v>91</v>
      </c>
      <c r="C69" s="6">
        <v>7950.82</v>
      </c>
      <c r="D69" s="4">
        <v>0.20899999999999999</v>
      </c>
      <c r="E69" s="6">
        <v>1998.87</v>
      </c>
      <c r="F69" s="6">
        <v>3489.82</v>
      </c>
      <c r="G69" s="4">
        <v>810.15</v>
      </c>
      <c r="H69" s="4">
        <v>0</v>
      </c>
    </row>
    <row r="70" spans="1:8" x14ac:dyDescent="0.4">
      <c r="A70" s="4" t="s">
        <v>102</v>
      </c>
      <c r="B70" s="4" t="s">
        <v>93</v>
      </c>
      <c r="C70" s="6">
        <v>8578.94</v>
      </c>
      <c r="D70" s="4">
        <v>0.22500000000000001</v>
      </c>
      <c r="E70" s="6">
        <v>2480.56</v>
      </c>
      <c r="F70" s="6">
        <v>3175.84</v>
      </c>
      <c r="G70" s="6">
        <v>1133.74</v>
      </c>
      <c r="H70" s="4">
        <v>0</v>
      </c>
    </row>
    <row r="71" spans="1:8" x14ac:dyDescent="0.4">
      <c r="A71" s="4" t="s">
        <v>103</v>
      </c>
      <c r="B71" s="4" t="s">
        <v>69</v>
      </c>
      <c r="C71" s="6">
        <v>2086.83</v>
      </c>
      <c r="D71" s="4">
        <v>5.5E-2</v>
      </c>
      <c r="E71" s="4">
        <v>349.96</v>
      </c>
      <c r="F71" s="6">
        <v>1281.73</v>
      </c>
      <c r="G71" s="4">
        <v>17.95</v>
      </c>
      <c r="H71" s="4">
        <v>0</v>
      </c>
    </row>
    <row r="72" spans="1:8" x14ac:dyDescent="0.4">
      <c r="A72" s="4" t="s">
        <v>104</v>
      </c>
      <c r="B72" s="5" t="s">
        <v>105</v>
      </c>
      <c r="C72" s="6">
        <v>610238.34</v>
      </c>
      <c r="D72" s="4">
        <v>16.010999999999999</v>
      </c>
      <c r="E72" s="6">
        <v>130677.25</v>
      </c>
      <c r="F72" s="6">
        <v>297219.25</v>
      </c>
      <c r="G72" s="6">
        <v>55152.75</v>
      </c>
      <c r="H72" s="4">
        <v>0</v>
      </c>
    </row>
    <row r="73" spans="1:8" x14ac:dyDescent="0.4">
      <c r="A73" s="4" t="s">
        <v>106</v>
      </c>
      <c r="B73" s="4" t="s">
        <v>107</v>
      </c>
      <c r="C73" s="6">
        <v>385347.61</v>
      </c>
      <c r="D73" s="4">
        <v>10.11</v>
      </c>
      <c r="E73" s="6">
        <v>81555.679999999993</v>
      </c>
      <c r="F73" s="6">
        <v>188924.11</v>
      </c>
      <c r="G73" s="6">
        <v>34581.08</v>
      </c>
      <c r="H73" s="4">
        <v>0</v>
      </c>
    </row>
    <row r="74" spans="1:8" x14ac:dyDescent="0.4">
      <c r="A74" s="4" t="s">
        <v>108</v>
      </c>
      <c r="B74" s="4" t="s">
        <v>73</v>
      </c>
      <c r="C74" s="6">
        <v>49719.14</v>
      </c>
      <c r="D74" s="4">
        <v>1.304</v>
      </c>
      <c r="E74" s="6">
        <v>15577.45</v>
      </c>
      <c r="F74" s="6">
        <v>18085.96</v>
      </c>
      <c r="G74" s="6">
        <v>5675.83</v>
      </c>
      <c r="H74" s="4">
        <v>0</v>
      </c>
    </row>
    <row r="75" spans="1:8" x14ac:dyDescent="0.4">
      <c r="A75" s="4" t="s">
        <v>109</v>
      </c>
      <c r="B75" s="4" t="s">
        <v>57</v>
      </c>
      <c r="C75" s="6">
        <v>3141.46</v>
      </c>
      <c r="D75" s="4">
        <v>8.2000000000000003E-2</v>
      </c>
      <c r="E75" s="6">
        <v>1030.83</v>
      </c>
      <c r="F75" s="4">
        <v>0</v>
      </c>
      <c r="G75" s="6">
        <v>1447.24</v>
      </c>
      <c r="H75" s="4">
        <v>0</v>
      </c>
    </row>
    <row r="76" spans="1:8" x14ac:dyDescent="0.4">
      <c r="A76" s="4" t="s">
        <v>110</v>
      </c>
      <c r="B76" s="4" t="s">
        <v>61</v>
      </c>
      <c r="C76" s="6">
        <v>126160.78</v>
      </c>
      <c r="D76" s="4">
        <v>3.31</v>
      </c>
      <c r="E76" s="6">
        <v>34600.01</v>
      </c>
      <c r="F76" s="6">
        <v>49220.2</v>
      </c>
      <c r="G76" s="6">
        <v>16032.08</v>
      </c>
      <c r="H76" s="4">
        <v>0</v>
      </c>
    </row>
    <row r="77" spans="1:8" x14ac:dyDescent="0.4">
      <c r="A77" s="4" t="s">
        <v>111</v>
      </c>
      <c r="B77" s="4" t="s">
        <v>89</v>
      </c>
      <c r="C77" s="6">
        <v>161048.69</v>
      </c>
      <c r="D77" s="4">
        <v>4.2249999999999996</v>
      </c>
      <c r="E77" s="6">
        <v>27356.78</v>
      </c>
      <c r="F77" s="6">
        <v>89357.82</v>
      </c>
      <c r="G77" s="6">
        <v>10880.87</v>
      </c>
      <c r="H77" s="4">
        <v>0</v>
      </c>
    </row>
    <row r="78" spans="1:8" x14ac:dyDescent="0.4">
      <c r="A78" s="4" t="s">
        <v>112</v>
      </c>
      <c r="B78" s="4" t="s">
        <v>113</v>
      </c>
      <c r="C78" s="6">
        <v>12864.39</v>
      </c>
      <c r="D78" s="4">
        <v>0.33800000000000002</v>
      </c>
      <c r="E78" s="4">
        <v>825.41</v>
      </c>
      <c r="F78" s="6">
        <v>8825.42</v>
      </c>
      <c r="G78" s="4">
        <v>519.13</v>
      </c>
      <c r="H78" s="4">
        <v>0</v>
      </c>
    </row>
    <row r="79" spans="1:8" x14ac:dyDescent="0.4">
      <c r="A79" s="4" t="s">
        <v>114</v>
      </c>
      <c r="B79" s="4" t="s">
        <v>115</v>
      </c>
      <c r="C79" s="6">
        <v>32413.15</v>
      </c>
      <c r="D79" s="4">
        <v>0.85</v>
      </c>
      <c r="E79" s="6">
        <v>2165.1999999999998</v>
      </c>
      <c r="F79" s="6">
        <v>23434.71</v>
      </c>
      <c r="G79" s="4">
        <v>25.93</v>
      </c>
      <c r="H79" s="4">
        <v>0</v>
      </c>
    </row>
    <row r="80" spans="1:8" x14ac:dyDescent="0.4">
      <c r="A80" s="4" t="s">
        <v>116</v>
      </c>
      <c r="B80" s="4" t="s">
        <v>117</v>
      </c>
      <c r="C80" s="6">
        <v>180372.86</v>
      </c>
      <c r="D80" s="4">
        <v>4.7320000000000002</v>
      </c>
      <c r="E80" s="6">
        <v>40831.93</v>
      </c>
      <c r="F80" s="6">
        <v>85347.77</v>
      </c>
      <c r="G80" s="6">
        <v>16605.3</v>
      </c>
      <c r="H80" s="4">
        <v>0</v>
      </c>
    </row>
    <row r="81" spans="1:8" x14ac:dyDescent="0.4">
      <c r="A81" s="4" t="s">
        <v>118</v>
      </c>
      <c r="B81" s="4" t="s">
        <v>73</v>
      </c>
      <c r="C81" s="6">
        <v>49719.14</v>
      </c>
      <c r="D81" s="4">
        <v>1.304</v>
      </c>
      <c r="E81" s="6">
        <v>15577.45</v>
      </c>
      <c r="F81" s="6">
        <v>18085.96</v>
      </c>
      <c r="G81" s="6">
        <v>5675.83</v>
      </c>
      <c r="H81" s="4">
        <v>0</v>
      </c>
    </row>
    <row r="82" spans="1:8" x14ac:dyDescent="0.4">
      <c r="A82" s="4" t="s">
        <v>119</v>
      </c>
      <c r="B82" s="4" t="s">
        <v>57</v>
      </c>
      <c r="C82" s="4">
        <v>868.01</v>
      </c>
      <c r="D82" s="4">
        <v>2.3E-2</v>
      </c>
      <c r="E82" s="4">
        <v>284.83</v>
      </c>
      <c r="F82" s="4">
        <v>0</v>
      </c>
      <c r="G82" s="4">
        <v>399.88</v>
      </c>
      <c r="H82" s="4">
        <v>0</v>
      </c>
    </row>
    <row r="83" spans="1:8" x14ac:dyDescent="0.4">
      <c r="A83" s="4" t="s">
        <v>120</v>
      </c>
      <c r="B83" s="4" t="s">
        <v>89</v>
      </c>
      <c r="C83" s="6">
        <v>68236.97</v>
      </c>
      <c r="D83" s="4">
        <v>1.79</v>
      </c>
      <c r="E83" s="6">
        <v>11638.38</v>
      </c>
      <c r="F83" s="6">
        <v>37786.03</v>
      </c>
      <c r="G83" s="6">
        <v>4637.84</v>
      </c>
      <c r="H83" s="4">
        <v>0</v>
      </c>
    </row>
    <row r="84" spans="1:8" x14ac:dyDescent="0.4">
      <c r="A84" s="4" t="s">
        <v>121</v>
      </c>
      <c r="B84" s="4" t="s">
        <v>122</v>
      </c>
      <c r="C84" s="6">
        <v>44514.080000000002</v>
      </c>
      <c r="D84" s="4">
        <v>1.1679999999999999</v>
      </c>
      <c r="E84" s="6">
        <v>12208.13</v>
      </c>
      <c r="F84" s="6">
        <v>17366.66</v>
      </c>
      <c r="G84" s="6">
        <v>5656.69</v>
      </c>
      <c r="H84" s="4">
        <v>0</v>
      </c>
    </row>
    <row r="85" spans="1:8" x14ac:dyDescent="0.4">
      <c r="A85" s="4" t="s">
        <v>123</v>
      </c>
      <c r="B85" s="4" t="s">
        <v>113</v>
      </c>
      <c r="C85" s="6">
        <v>5598.13</v>
      </c>
      <c r="D85" s="4">
        <v>0.14699999999999999</v>
      </c>
      <c r="E85" s="4">
        <v>359.18</v>
      </c>
      <c r="F85" s="6">
        <v>3840.51</v>
      </c>
      <c r="G85" s="4">
        <v>225.91</v>
      </c>
      <c r="H85" s="4">
        <v>0</v>
      </c>
    </row>
    <row r="86" spans="1:8" x14ac:dyDescent="0.4">
      <c r="A86" s="4" t="s">
        <v>124</v>
      </c>
      <c r="B86" s="4" t="s">
        <v>115</v>
      </c>
      <c r="C86" s="6">
        <v>11436.53</v>
      </c>
      <c r="D86" s="4">
        <v>0.3</v>
      </c>
      <c r="E86" s="4">
        <v>763.96</v>
      </c>
      <c r="F86" s="6">
        <v>8268.61</v>
      </c>
      <c r="G86" s="4">
        <v>9.15</v>
      </c>
      <c r="H86" s="4">
        <v>0</v>
      </c>
    </row>
    <row r="87" spans="1:8" x14ac:dyDescent="0.4">
      <c r="A87" s="4" t="s">
        <v>461</v>
      </c>
      <c r="B87" s="4" t="s">
        <v>126</v>
      </c>
      <c r="C87" s="6">
        <v>44517.87</v>
      </c>
      <c r="D87" s="4">
        <v>1.1679999999999999</v>
      </c>
      <c r="E87" s="6">
        <v>8289.64</v>
      </c>
      <c r="F87" s="6">
        <v>22947.37</v>
      </c>
      <c r="G87" s="6">
        <v>3966.37</v>
      </c>
      <c r="H87" s="4">
        <v>0</v>
      </c>
    </row>
    <row r="88" spans="1:8" x14ac:dyDescent="0.4">
      <c r="A88" s="4" t="s">
        <v>464</v>
      </c>
      <c r="B88" s="4" t="s">
        <v>128</v>
      </c>
      <c r="C88" s="6">
        <v>33227.78</v>
      </c>
      <c r="D88" s="4">
        <v>0.872</v>
      </c>
      <c r="E88" s="6">
        <v>6844</v>
      </c>
      <c r="F88" s="6">
        <v>15636.84</v>
      </c>
      <c r="G88" s="6">
        <v>3798.22</v>
      </c>
      <c r="H88" s="4">
        <v>0</v>
      </c>
    </row>
    <row r="89" spans="1:8" x14ac:dyDescent="0.4">
      <c r="A89" s="4" t="s">
        <v>465</v>
      </c>
      <c r="B89" s="4" t="s">
        <v>130</v>
      </c>
      <c r="C89" s="6">
        <v>11290.09</v>
      </c>
      <c r="D89" s="4">
        <v>0.29599999999999999</v>
      </c>
      <c r="E89" s="6">
        <v>1445.64</v>
      </c>
      <c r="F89" s="6">
        <v>7310.53</v>
      </c>
      <c r="G89" s="4">
        <v>168.15</v>
      </c>
      <c r="H89" s="4">
        <v>0</v>
      </c>
    </row>
    <row r="90" spans="1:8" x14ac:dyDescent="0.4">
      <c r="A90" s="4" t="s">
        <v>131</v>
      </c>
      <c r="B90" s="5" t="s">
        <v>132</v>
      </c>
      <c r="C90" s="6">
        <v>196046.4</v>
      </c>
      <c r="D90" s="4">
        <v>5.1440000000000001</v>
      </c>
      <c r="E90" s="6">
        <v>21633.97</v>
      </c>
      <c r="F90" s="6">
        <v>116565.7</v>
      </c>
      <c r="G90" s="6">
        <v>16677.13</v>
      </c>
      <c r="H90" s="4">
        <v>0</v>
      </c>
    </row>
    <row r="91" spans="1:8" x14ac:dyDescent="0.4">
      <c r="A91" s="4" t="s">
        <v>466</v>
      </c>
      <c r="B91" s="4" t="s">
        <v>134</v>
      </c>
      <c r="C91" s="6">
        <v>160011.28</v>
      </c>
      <c r="D91" s="4">
        <v>4.1980000000000004</v>
      </c>
      <c r="E91" s="6">
        <v>16379.46</v>
      </c>
      <c r="F91" s="6">
        <v>98863.84</v>
      </c>
      <c r="G91" s="6">
        <v>11140.84</v>
      </c>
      <c r="H91" s="4">
        <v>0</v>
      </c>
    </row>
    <row r="92" spans="1:8" x14ac:dyDescent="0.4">
      <c r="A92" s="4" t="s">
        <v>467</v>
      </c>
      <c r="B92" s="4" t="s">
        <v>130</v>
      </c>
      <c r="C92" s="6">
        <v>144944.69</v>
      </c>
      <c r="D92" s="4">
        <v>3.8029999999999999</v>
      </c>
      <c r="E92" s="6">
        <v>14800.42</v>
      </c>
      <c r="F92" s="6">
        <v>88955.3</v>
      </c>
      <c r="G92" s="6">
        <v>10709.97</v>
      </c>
      <c r="H92" s="4">
        <v>0</v>
      </c>
    </row>
    <row r="93" spans="1:8" x14ac:dyDescent="0.4">
      <c r="A93" s="4" t="s">
        <v>468</v>
      </c>
      <c r="B93" s="4" t="s">
        <v>137</v>
      </c>
      <c r="C93" s="6">
        <v>15066.59</v>
      </c>
      <c r="D93" s="4">
        <v>0.39500000000000002</v>
      </c>
      <c r="E93" s="6">
        <v>1579.04</v>
      </c>
      <c r="F93" s="6">
        <v>9908.5400000000009</v>
      </c>
      <c r="G93" s="4">
        <v>430.87</v>
      </c>
      <c r="H93" s="4">
        <v>0</v>
      </c>
    </row>
    <row r="94" spans="1:8" x14ac:dyDescent="0.4">
      <c r="A94" s="4" t="s">
        <v>133</v>
      </c>
      <c r="B94" s="4" t="s">
        <v>139</v>
      </c>
      <c r="C94" s="6">
        <v>24318.92</v>
      </c>
      <c r="D94" s="4">
        <v>0.63800000000000001</v>
      </c>
      <c r="E94" s="6">
        <v>1440.41</v>
      </c>
      <c r="F94" s="6">
        <v>17463.060000000001</v>
      </c>
      <c r="G94" s="4">
        <v>323.31</v>
      </c>
      <c r="H94" s="4">
        <v>0</v>
      </c>
    </row>
    <row r="95" spans="1:8" x14ac:dyDescent="0.4">
      <c r="A95" s="4" t="s">
        <v>471</v>
      </c>
      <c r="B95" s="4" t="s">
        <v>141</v>
      </c>
      <c r="C95" s="6">
        <v>24318.92</v>
      </c>
      <c r="D95" s="4">
        <v>0.63800000000000001</v>
      </c>
      <c r="E95" s="6">
        <v>1440.41</v>
      </c>
      <c r="F95" s="6">
        <v>17463.060000000001</v>
      </c>
      <c r="G95" s="4">
        <v>323.31</v>
      </c>
      <c r="H95" s="4">
        <v>0</v>
      </c>
    </row>
    <row r="96" spans="1:8" x14ac:dyDescent="0.4">
      <c r="A96" s="4" t="s">
        <v>138</v>
      </c>
      <c r="B96" s="4" t="s">
        <v>143</v>
      </c>
      <c r="C96" s="6">
        <v>5894.2</v>
      </c>
      <c r="D96" s="4">
        <v>0.155</v>
      </c>
      <c r="E96" s="6">
        <v>1857.91</v>
      </c>
      <c r="F96" s="4">
        <v>238.8</v>
      </c>
      <c r="G96" s="6">
        <v>2565.13</v>
      </c>
      <c r="H96" s="4">
        <v>0</v>
      </c>
    </row>
    <row r="97" spans="1:8" x14ac:dyDescent="0.4">
      <c r="A97" s="4" t="s">
        <v>472</v>
      </c>
      <c r="B97" s="4" t="s">
        <v>16</v>
      </c>
      <c r="C97" s="6">
        <v>5534.1</v>
      </c>
      <c r="D97" s="4">
        <v>0.14499999999999999</v>
      </c>
      <c r="E97" s="6">
        <v>1820.72</v>
      </c>
      <c r="F97" s="4">
        <v>0</v>
      </c>
      <c r="G97" s="6">
        <v>2556.1999999999998</v>
      </c>
      <c r="H97" s="4">
        <v>0</v>
      </c>
    </row>
    <row r="98" spans="1:8" x14ac:dyDescent="0.4">
      <c r="A98" s="4" t="s">
        <v>474</v>
      </c>
      <c r="B98" s="4" t="s">
        <v>137</v>
      </c>
      <c r="C98" s="4">
        <v>360.1</v>
      </c>
      <c r="D98" s="4">
        <v>8.9999999999999993E-3</v>
      </c>
      <c r="E98" s="4">
        <v>37.19</v>
      </c>
      <c r="F98" s="4">
        <v>238.8</v>
      </c>
      <c r="G98" s="4">
        <v>8.93</v>
      </c>
      <c r="H98" s="4">
        <v>0</v>
      </c>
    </row>
    <row r="99" spans="1:8" x14ac:dyDescent="0.4">
      <c r="A99" s="4" t="s">
        <v>142</v>
      </c>
      <c r="B99" s="4" t="s">
        <v>147</v>
      </c>
      <c r="C99" s="6">
        <v>5822</v>
      </c>
      <c r="D99" s="4">
        <v>0.153</v>
      </c>
      <c r="E99" s="6">
        <v>1956.19</v>
      </c>
      <c r="F99" s="4">
        <v>0</v>
      </c>
      <c r="G99" s="6">
        <v>2647.85</v>
      </c>
      <c r="H99" s="4">
        <v>0</v>
      </c>
    </row>
    <row r="100" spans="1:8" x14ac:dyDescent="0.4">
      <c r="A100" s="4" t="s">
        <v>144</v>
      </c>
      <c r="B100" s="4" t="s">
        <v>16</v>
      </c>
      <c r="C100" s="6">
        <v>5822</v>
      </c>
      <c r="D100" s="4">
        <v>0.153</v>
      </c>
      <c r="E100" s="6">
        <v>1956.19</v>
      </c>
      <c r="F100" s="4">
        <v>0</v>
      </c>
      <c r="G100" s="6">
        <v>2647.85</v>
      </c>
      <c r="H100" s="4">
        <v>0</v>
      </c>
    </row>
    <row r="101" spans="1:8" x14ac:dyDescent="0.4">
      <c r="A101" s="4" t="s">
        <v>146</v>
      </c>
      <c r="B101" s="4" t="s">
        <v>150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</row>
    <row r="102" spans="1:8" x14ac:dyDescent="0.4">
      <c r="A102" s="4" t="s">
        <v>475</v>
      </c>
      <c r="B102" s="4" t="s">
        <v>152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</row>
    <row r="103" spans="1:8" x14ac:dyDescent="0.4">
      <c r="A103" s="4" t="s">
        <v>153</v>
      </c>
      <c r="B103" s="5" t="s">
        <v>154</v>
      </c>
      <c r="C103" s="6">
        <v>302599.42</v>
      </c>
      <c r="D103" s="4">
        <v>7.9390000000000001</v>
      </c>
      <c r="E103" s="6">
        <v>145569.96</v>
      </c>
      <c r="F103" s="6">
        <v>15884.72</v>
      </c>
      <c r="G103" s="6">
        <v>1575.89</v>
      </c>
      <c r="H103" s="4">
        <v>0</v>
      </c>
    </row>
    <row r="104" spans="1:8" x14ac:dyDescent="0.4">
      <c r="A104" s="4" t="s">
        <v>476</v>
      </c>
      <c r="B104" s="4" t="s">
        <v>156</v>
      </c>
      <c r="C104" s="6">
        <v>98975.06</v>
      </c>
      <c r="D104" s="4">
        <v>2.597</v>
      </c>
      <c r="E104" s="6">
        <v>35612.800000000003</v>
      </c>
      <c r="F104" s="6">
        <v>15884.72</v>
      </c>
      <c r="G104" s="6">
        <v>1575.89</v>
      </c>
      <c r="H104" s="4">
        <v>0</v>
      </c>
    </row>
    <row r="105" spans="1:8" x14ac:dyDescent="0.4">
      <c r="A105" s="4" t="s">
        <v>477</v>
      </c>
      <c r="B105" s="4" t="s">
        <v>158</v>
      </c>
      <c r="C105" s="6">
        <v>98975.06</v>
      </c>
      <c r="D105" s="4">
        <v>2.597</v>
      </c>
      <c r="E105" s="6">
        <v>35612.800000000003</v>
      </c>
      <c r="F105" s="6">
        <v>15884.72</v>
      </c>
      <c r="G105" s="6">
        <v>1575.89</v>
      </c>
      <c r="H105" s="4">
        <v>0</v>
      </c>
    </row>
    <row r="106" spans="1:8" x14ac:dyDescent="0.4">
      <c r="A106" s="4" t="s">
        <v>155</v>
      </c>
      <c r="B106" s="4" t="s">
        <v>160</v>
      </c>
      <c r="C106" s="6">
        <v>203624.36</v>
      </c>
      <c r="D106" s="4">
        <v>5.3419999999999996</v>
      </c>
      <c r="E106" s="6">
        <v>109957.16</v>
      </c>
      <c r="F106" s="4">
        <v>0</v>
      </c>
      <c r="G106" s="4">
        <v>0</v>
      </c>
      <c r="H106" s="4">
        <v>0</v>
      </c>
    </row>
    <row r="107" spans="1:8" x14ac:dyDescent="0.4">
      <c r="A107" s="4" t="s">
        <v>157</v>
      </c>
      <c r="B107" s="4" t="s">
        <v>158</v>
      </c>
      <c r="C107" s="6">
        <v>203624.36</v>
      </c>
      <c r="D107" s="4">
        <v>5.3419999999999996</v>
      </c>
      <c r="E107" s="6">
        <v>109957.16</v>
      </c>
      <c r="F107" s="4">
        <v>0</v>
      </c>
      <c r="G107" s="4">
        <v>0</v>
      </c>
      <c r="H107" s="4">
        <v>0</v>
      </c>
    </row>
    <row r="108" spans="1:8" x14ac:dyDescent="0.4">
      <c r="A108" s="4" t="s">
        <v>162</v>
      </c>
      <c r="B108" s="5" t="s">
        <v>163</v>
      </c>
      <c r="C108" s="6">
        <v>217372.17</v>
      </c>
      <c r="D108" s="4">
        <v>5.7030000000000003</v>
      </c>
      <c r="E108" s="6">
        <v>40967.68</v>
      </c>
      <c r="F108" s="6">
        <v>121668.19</v>
      </c>
      <c r="G108" s="6">
        <v>9028.32</v>
      </c>
      <c r="H108" s="4">
        <v>0</v>
      </c>
    </row>
    <row r="109" spans="1:8" x14ac:dyDescent="0.4">
      <c r="A109" s="4" t="s">
        <v>164</v>
      </c>
      <c r="B109" s="4" t="s">
        <v>10</v>
      </c>
      <c r="C109" s="6">
        <v>217372.17</v>
      </c>
      <c r="D109" s="4">
        <v>5.7030000000000003</v>
      </c>
      <c r="E109" s="6">
        <v>40967.68</v>
      </c>
      <c r="F109" s="6">
        <v>121668.19</v>
      </c>
      <c r="G109" s="6">
        <v>9028.32</v>
      </c>
      <c r="H109" s="4">
        <v>0</v>
      </c>
    </row>
    <row r="110" spans="1:8" x14ac:dyDescent="0.4">
      <c r="A110" s="4" t="s">
        <v>165</v>
      </c>
      <c r="B110" s="4" t="s">
        <v>166</v>
      </c>
      <c r="C110" s="6">
        <v>11082.22</v>
      </c>
      <c r="D110" s="4">
        <v>0.29099999999999998</v>
      </c>
      <c r="E110" s="4">
        <v>634.66999999999996</v>
      </c>
      <c r="F110" s="6">
        <v>8119.23</v>
      </c>
      <c r="G110" s="4">
        <v>6.91</v>
      </c>
      <c r="H110" s="4">
        <v>0</v>
      </c>
    </row>
    <row r="111" spans="1:8" x14ac:dyDescent="0.4">
      <c r="A111" s="4" t="s">
        <v>167</v>
      </c>
      <c r="B111" s="4" t="s">
        <v>168</v>
      </c>
      <c r="C111" s="6">
        <v>120883.21</v>
      </c>
      <c r="D111" s="4">
        <v>3.1720000000000002</v>
      </c>
      <c r="E111" s="6">
        <v>29101.16</v>
      </c>
      <c r="F111" s="6">
        <v>61189.04</v>
      </c>
      <c r="G111" s="6">
        <v>5261.49</v>
      </c>
      <c r="H111" s="4">
        <v>0</v>
      </c>
    </row>
    <row r="112" spans="1:8" x14ac:dyDescent="0.4">
      <c r="A112" s="4" t="s">
        <v>169</v>
      </c>
      <c r="B112" s="4" t="s">
        <v>170</v>
      </c>
      <c r="C112" s="6">
        <v>85406.74</v>
      </c>
      <c r="D112" s="4">
        <v>2.2410000000000001</v>
      </c>
      <c r="E112" s="6">
        <v>11231.85</v>
      </c>
      <c r="F112" s="6">
        <v>52359.92</v>
      </c>
      <c r="G112" s="6">
        <v>3759.92</v>
      </c>
      <c r="H112" s="4">
        <v>0</v>
      </c>
    </row>
    <row r="113" spans="1:8" x14ac:dyDescent="0.4">
      <c r="A113" s="4" t="s">
        <v>171</v>
      </c>
      <c r="B113" s="5" t="s">
        <v>172</v>
      </c>
      <c r="C113" s="6">
        <v>31800</v>
      </c>
      <c r="D113" s="4">
        <v>0.83399999999999996</v>
      </c>
      <c r="E113" s="6">
        <v>4798.62</v>
      </c>
      <c r="F113" s="6">
        <v>18917.82</v>
      </c>
      <c r="G113" s="6">
        <v>1424.64</v>
      </c>
      <c r="H113" s="4">
        <v>0</v>
      </c>
    </row>
    <row r="114" spans="1:8" x14ac:dyDescent="0.4">
      <c r="A114" s="4" t="s">
        <v>483</v>
      </c>
      <c r="B114" s="4" t="s">
        <v>174</v>
      </c>
      <c r="C114" s="6">
        <v>31800</v>
      </c>
      <c r="D114" s="4">
        <v>0.83399999999999996</v>
      </c>
      <c r="E114" s="6">
        <v>4798.62</v>
      </c>
      <c r="F114" s="6">
        <v>18917.82</v>
      </c>
      <c r="G114" s="6">
        <v>1424.64</v>
      </c>
      <c r="H114" s="4">
        <v>0</v>
      </c>
    </row>
    <row r="115" spans="1:8" x14ac:dyDescent="0.4">
      <c r="A115" s="4" t="s">
        <v>484</v>
      </c>
      <c r="B115" s="4" t="s">
        <v>176</v>
      </c>
      <c r="C115" s="6">
        <v>31800</v>
      </c>
      <c r="D115" s="4">
        <v>0.83399999999999996</v>
      </c>
      <c r="E115" s="6">
        <v>4798.62</v>
      </c>
      <c r="F115" s="6">
        <v>18917.82</v>
      </c>
      <c r="G115" s="6">
        <v>1424.64</v>
      </c>
      <c r="H115" s="4">
        <v>0</v>
      </c>
    </row>
    <row r="116" spans="1:8" x14ac:dyDescent="0.4">
      <c r="A116" s="1" t="s">
        <v>177</v>
      </c>
      <c r="B116" s="1" t="s">
        <v>178</v>
      </c>
      <c r="C116" s="3">
        <v>186366.73</v>
      </c>
      <c r="D116" s="1">
        <v>4.8899999999999997</v>
      </c>
      <c r="E116" s="1">
        <v>0</v>
      </c>
      <c r="F116" s="1">
        <v>0</v>
      </c>
      <c r="G116" s="1">
        <v>0</v>
      </c>
      <c r="H116" s="3">
        <v>186366.73</v>
      </c>
    </row>
    <row r="117" spans="1:8" x14ac:dyDescent="0.4">
      <c r="A117" s="4" t="s">
        <v>179</v>
      </c>
      <c r="B117" s="5" t="s">
        <v>180</v>
      </c>
      <c r="C117" s="6">
        <v>186366.73</v>
      </c>
      <c r="D117" s="4">
        <v>4.8899999999999997</v>
      </c>
      <c r="E117" s="4">
        <v>0</v>
      </c>
      <c r="F117" s="4">
        <v>0</v>
      </c>
      <c r="G117" s="4">
        <v>0</v>
      </c>
      <c r="H117" s="6">
        <v>186366.73</v>
      </c>
    </row>
    <row r="118" spans="1:8" x14ac:dyDescent="0.4">
      <c r="A118" s="4" t="s">
        <v>541</v>
      </c>
      <c r="B118" s="4" t="s">
        <v>182</v>
      </c>
      <c r="C118" s="6">
        <v>186366.73</v>
      </c>
      <c r="D118" s="4">
        <v>4.8899999999999997</v>
      </c>
      <c r="E118" s="4">
        <v>0</v>
      </c>
      <c r="F118" s="4">
        <v>0</v>
      </c>
      <c r="G118" s="4">
        <v>0</v>
      </c>
      <c r="H118" s="6">
        <v>186366.73</v>
      </c>
    </row>
    <row r="119" spans="1:8" x14ac:dyDescent="0.4">
      <c r="A119" s="4" t="s">
        <v>542</v>
      </c>
      <c r="B119" s="4" t="s">
        <v>184</v>
      </c>
      <c r="C119" s="6">
        <v>186366.73</v>
      </c>
      <c r="D119" s="4">
        <v>4.8899999999999997</v>
      </c>
      <c r="E119" s="4">
        <v>0</v>
      </c>
      <c r="F119" s="4">
        <v>0</v>
      </c>
      <c r="G119" s="4">
        <v>0</v>
      </c>
      <c r="H119" s="6">
        <v>186366.73</v>
      </c>
    </row>
    <row r="120" spans="1:8" x14ac:dyDescent="0.4">
      <c r="A120" s="4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85EF-B787-49D9-908A-37E9B4ABD108}">
  <dimension ref="A2:H120"/>
  <sheetViews>
    <sheetView workbookViewId="0">
      <selection activeCell="I11" sqref="I11"/>
    </sheetView>
  </sheetViews>
  <sheetFormatPr defaultRowHeight="14.6" x14ac:dyDescent="0.4"/>
  <cols>
    <col min="1" max="1" width="30.3828125" bestFit="1" customWidth="1"/>
    <col min="2" max="2" width="64.15234375" bestFit="1" customWidth="1"/>
    <col min="3" max="3" width="11.3046875" bestFit="1" customWidth="1"/>
  </cols>
  <sheetData>
    <row r="2" spans="1:8" x14ac:dyDescent="0.4">
      <c r="C2" s="16" t="s">
        <v>422</v>
      </c>
    </row>
    <row r="4" spans="1:8" x14ac:dyDescent="0.4">
      <c r="A4" t="s">
        <v>0</v>
      </c>
      <c r="B4" t="s">
        <v>1</v>
      </c>
      <c r="C4" t="s">
        <v>2</v>
      </c>
    </row>
    <row r="5" spans="1:8" x14ac:dyDescent="0.4">
      <c r="C5" t="s">
        <v>3</v>
      </c>
      <c r="D5" t="s">
        <v>4</v>
      </c>
      <c r="E5" t="s">
        <v>534</v>
      </c>
      <c r="F5" t="s">
        <v>535</v>
      </c>
      <c r="G5" t="s">
        <v>536</v>
      </c>
      <c r="H5" t="s">
        <v>537</v>
      </c>
    </row>
    <row r="6" spans="1:8" x14ac:dyDescent="0.4">
      <c r="A6" s="1" t="s">
        <v>5</v>
      </c>
      <c r="B6" s="1" t="s">
        <v>6</v>
      </c>
      <c r="C6" s="3">
        <v>3388485.92</v>
      </c>
      <c r="D6" s="1">
        <v>95.238</v>
      </c>
      <c r="E6" s="3">
        <v>592581.34</v>
      </c>
      <c r="F6" s="3">
        <v>1208922.3799999999</v>
      </c>
      <c r="G6" s="1">
        <v>0</v>
      </c>
      <c r="H6" s="1">
        <v>0</v>
      </c>
    </row>
    <row r="7" spans="1:8" x14ac:dyDescent="0.4">
      <c r="A7" s="4" t="s">
        <v>7</v>
      </c>
      <c r="B7" s="5" t="s">
        <v>8</v>
      </c>
      <c r="C7" s="6">
        <v>1387105.89</v>
      </c>
      <c r="D7" s="4">
        <v>38.987000000000002</v>
      </c>
      <c r="E7" s="6">
        <v>161043.56</v>
      </c>
      <c r="F7" s="6">
        <v>427470.88</v>
      </c>
      <c r="G7" s="4">
        <v>0</v>
      </c>
      <c r="H7" s="4">
        <v>0</v>
      </c>
    </row>
    <row r="8" spans="1:8" x14ac:dyDescent="0.4">
      <c r="A8" s="4" t="s">
        <v>9</v>
      </c>
      <c r="B8" s="4" t="s">
        <v>10</v>
      </c>
      <c r="C8" s="6">
        <v>814396.41</v>
      </c>
      <c r="D8" s="4">
        <v>22.89</v>
      </c>
      <c r="E8" s="6">
        <v>98154.73</v>
      </c>
      <c r="F8" s="6">
        <v>241247</v>
      </c>
      <c r="G8" s="4">
        <v>0</v>
      </c>
      <c r="H8" s="4">
        <v>0</v>
      </c>
    </row>
    <row r="9" spans="1:8" x14ac:dyDescent="0.4">
      <c r="A9" s="4" t="s">
        <v>11</v>
      </c>
      <c r="B9" s="4" t="s">
        <v>12</v>
      </c>
      <c r="C9" s="6">
        <v>3584.8</v>
      </c>
      <c r="D9" s="4">
        <v>0.10100000000000001</v>
      </c>
      <c r="E9" s="6">
        <v>2799.27</v>
      </c>
      <c r="F9" s="4">
        <v>0</v>
      </c>
      <c r="G9" s="4">
        <v>0</v>
      </c>
      <c r="H9" s="4">
        <v>0</v>
      </c>
    </row>
    <row r="10" spans="1:8" x14ac:dyDescent="0.4">
      <c r="A10" s="4" t="s">
        <v>13</v>
      </c>
      <c r="B10" s="4" t="s">
        <v>14</v>
      </c>
      <c r="C10" s="6">
        <v>95158.65</v>
      </c>
      <c r="D10" s="4">
        <v>2.6749999999999998</v>
      </c>
      <c r="E10" s="6">
        <v>8676.24</v>
      </c>
      <c r="F10" s="6">
        <v>29763.52</v>
      </c>
      <c r="G10" s="4">
        <v>0</v>
      </c>
      <c r="H10" s="4">
        <v>0</v>
      </c>
    </row>
    <row r="11" spans="1:8" x14ac:dyDescent="0.4">
      <c r="A11" s="4" t="s">
        <v>15</v>
      </c>
      <c r="B11" s="4" t="s">
        <v>16</v>
      </c>
      <c r="C11" s="6">
        <v>36173.99</v>
      </c>
      <c r="D11" s="4">
        <v>1.0169999999999999</v>
      </c>
      <c r="E11" s="6">
        <v>12331.71</v>
      </c>
      <c r="F11" s="6">
        <v>9564.4</v>
      </c>
      <c r="G11" s="4">
        <v>0</v>
      </c>
      <c r="H11" s="4">
        <v>0</v>
      </c>
    </row>
    <row r="12" spans="1:8" x14ac:dyDescent="0.4">
      <c r="A12" s="4" t="s">
        <v>17</v>
      </c>
      <c r="B12" s="4" t="s">
        <v>18</v>
      </c>
      <c r="C12" s="6">
        <v>112336.14</v>
      </c>
      <c r="D12" s="4">
        <v>3.157</v>
      </c>
      <c r="E12" s="6">
        <v>21878.34</v>
      </c>
      <c r="F12" s="6">
        <v>16083.68</v>
      </c>
      <c r="G12" s="4">
        <v>0</v>
      </c>
      <c r="H12" s="4">
        <v>0</v>
      </c>
    </row>
    <row r="13" spans="1:8" x14ac:dyDescent="0.4">
      <c r="A13" s="4" t="s">
        <v>19</v>
      </c>
      <c r="B13" s="4" t="s">
        <v>20</v>
      </c>
      <c r="C13" s="6">
        <v>380810.4</v>
      </c>
      <c r="D13" s="4">
        <v>10.702999999999999</v>
      </c>
      <c r="E13" s="6">
        <v>38400.230000000003</v>
      </c>
      <c r="F13" s="6">
        <v>182680.58</v>
      </c>
      <c r="G13" s="4">
        <v>0</v>
      </c>
      <c r="H13" s="4">
        <v>0</v>
      </c>
    </row>
    <row r="14" spans="1:8" x14ac:dyDescent="0.4">
      <c r="A14" s="4" t="s">
        <v>21</v>
      </c>
      <c r="B14" s="4" t="s">
        <v>22</v>
      </c>
      <c r="C14" s="6">
        <v>186332.43</v>
      </c>
      <c r="D14" s="4">
        <v>5.2370000000000001</v>
      </c>
      <c r="E14" s="6">
        <v>14068.94</v>
      </c>
      <c r="F14" s="6">
        <v>3154.82</v>
      </c>
      <c r="G14" s="4">
        <v>0</v>
      </c>
      <c r="H14" s="4">
        <v>0</v>
      </c>
    </row>
    <row r="15" spans="1:8" x14ac:dyDescent="0.4">
      <c r="A15" s="4" t="s">
        <v>23</v>
      </c>
      <c r="B15" s="4" t="s">
        <v>24</v>
      </c>
      <c r="C15" s="6">
        <v>161650.73000000001</v>
      </c>
      <c r="D15" s="4">
        <v>4.5430000000000001</v>
      </c>
      <c r="E15" s="6">
        <v>17786.27</v>
      </c>
      <c r="F15" s="6">
        <v>60477.94</v>
      </c>
      <c r="G15" s="4">
        <v>0</v>
      </c>
      <c r="H15" s="4">
        <v>0</v>
      </c>
    </row>
    <row r="16" spans="1:8" x14ac:dyDescent="0.4">
      <c r="A16" s="4" t="s">
        <v>25</v>
      </c>
      <c r="B16" s="4" t="s">
        <v>14</v>
      </c>
      <c r="C16" s="6">
        <v>37982.9</v>
      </c>
      <c r="D16" s="4">
        <v>1.0680000000000001</v>
      </c>
      <c r="E16" s="6">
        <v>3483.39</v>
      </c>
      <c r="F16" s="6">
        <v>13293.34</v>
      </c>
      <c r="G16" s="4">
        <v>0</v>
      </c>
      <c r="H16" s="4">
        <v>0</v>
      </c>
    </row>
    <row r="17" spans="1:8" x14ac:dyDescent="0.4">
      <c r="A17" s="4" t="s">
        <v>26</v>
      </c>
      <c r="B17" s="4" t="s">
        <v>18</v>
      </c>
      <c r="C17" s="6">
        <v>17230.46</v>
      </c>
      <c r="D17" s="4">
        <v>0.48399999999999999</v>
      </c>
      <c r="E17" s="6">
        <v>3875.92</v>
      </c>
      <c r="F17" s="6">
        <v>2901.69</v>
      </c>
      <c r="G17" s="4">
        <v>0</v>
      </c>
      <c r="H17" s="4">
        <v>0</v>
      </c>
    </row>
    <row r="18" spans="1:8" x14ac:dyDescent="0.4">
      <c r="A18" s="4" t="s">
        <v>27</v>
      </c>
      <c r="B18" s="4" t="s">
        <v>20</v>
      </c>
      <c r="C18" s="6">
        <v>90277.25</v>
      </c>
      <c r="D18" s="4">
        <v>2.5369999999999999</v>
      </c>
      <c r="E18" s="6">
        <v>9203.64</v>
      </c>
      <c r="F18" s="6">
        <v>43995.26</v>
      </c>
      <c r="G18" s="4">
        <v>0</v>
      </c>
      <c r="H18" s="4">
        <v>0</v>
      </c>
    </row>
    <row r="19" spans="1:8" x14ac:dyDescent="0.4">
      <c r="A19" s="4" t="s">
        <v>28</v>
      </c>
      <c r="B19" s="4" t="s">
        <v>22</v>
      </c>
      <c r="C19" s="6">
        <v>16160.12</v>
      </c>
      <c r="D19" s="4">
        <v>0.45400000000000001</v>
      </c>
      <c r="E19" s="6">
        <v>1223.32</v>
      </c>
      <c r="F19" s="4">
        <v>287.64999999999998</v>
      </c>
      <c r="G19" s="4">
        <v>0</v>
      </c>
      <c r="H19" s="4">
        <v>0</v>
      </c>
    </row>
    <row r="20" spans="1:8" x14ac:dyDescent="0.4">
      <c r="A20" s="4" t="s">
        <v>29</v>
      </c>
      <c r="B20" s="4" t="s">
        <v>30</v>
      </c>
      <c r="C20" s="6">
        <v>340382.09</v>
      </c>
      <c r="D20" s="4">
        <v>9.5670000000000002</v>
      </c>
      <c r="E20" s="6">
        <v>37892.300000000003</v>
      </c>
      <c r="F20" s="6">
        <v>121237.05</v>
      </c>
      <c r="G20" s="4">
        <v>0</v>
      </c>
      <c r="H20" s="4">
        <v>0</v>
      </c>
    </row>
    <row r="21" spans="1:8" x14ac:dyDescent="0.4">
      <c r="A21" s="4" t="s">
        <v>31</v>
      </c>
      <c r="B21" s="4" t="s">
        <v>12</v>
      </c>
      <c r="C21" s="4">
        <v>919.8</v>
      </c>
      <c r="D21" s="4">
        <v>2.5999999999999999E-2</v>
      </c>
      <c r="E21" s="4">
        <v>711.65</v>
      </c>
      <c r="F21" s="4">
        <v>0</v>
      </c>
      <c r="G21" s="4">
        <v>0</v>
      </c>
      <c r="H21" s="4">
        <v>0</v>
      </c>
    </row>
    <row r="22" spans="1:8" x14ac:dyDescent="0.4">
      <c r="A22" s="4" t="s">
        <v>32</v>
      </c>
      <c r="B22" s="4" t="s">
        <v>14</v>
      </c>
      <c r="C22" s="6">
        <v>79993.06</v>
      </c>
      <c r="D22" s="4">
        <v>2.2480000000000002</v>
      </c>
      <c r="E22" s="6">
        <v>7336.12</v>
      </c>
      <c r="F22" s="6">
        <v>27995.79</v>
      </c>
      <c r="G22" s="4">
        <v>0</v>
      </c>
      <c r="H22" s="4">
        <v>0</v>
      </c>
    </row>
    <row r="23" spans="1:8" x14ac:dyDescent="0.4">
      <c r="A23" s="4" t="s">
        <v>33</v>
      </c>
      <c r="B23" s="4" t="s">
        <v>18</v>
      </c>
      <c r="C23" s="6">
        <v>60268.160000000003</v>
      </c>
      <c r="D23" s="4">
        <v>1.694</v>
      </c>
      <c r="E23" s="6">
        <v>10199.75</v>
      </c>
      <c r="F23" s="6">
        <v>8032.54</v>
      </c>
      <c r="G23" s="4">
        <v>0</v>
      </c>
      <c r="H23" s="4">
        <v>0</v>
      </c>
    </row>
    <row r="24" spans="1:8" x14ac:dyDescent="0.4">
      <c r="A24" s="4" t="s">
        <v>34</v>
      </c>
      <c r="B24" s="4" t="s">
        <v>20</v>
      </c>
      <c r="C24" s="6">
        <v>173922.67</v>
      </c>
      <c r="D24" s="4">
        <v>4.8879999999999999</v>
      </c>
      <c r="E24" s="6">
        <v>17731.21</v>
      </c>
      <c r="F24" s="6">
        <v>84758.76</v>
      </c>
      <c r="G24" s="4">
        <v>0</v>
      </c>
      <c r="H24" s="4">
        <v>0</v>
      </c>
    </row>
    <row r="25" spans="1:8" x14ac:dyDescent="0.4">
      <c r="A25" s="4" t="s">
        <v>35</v>
      </c>
      <c r="B25" s="4" t="s">
        <v>22</v>
      </c>
      <c r="C25" s="6">
        <v>25278.400000000001</v>
      </c>
      <c r="D25" s="4">
        <v>0.71</v>
      </c>
      <c r="E25" s="6">
        <v>1913.57</v>
      </c>
      <c r="F25" s="4">
        <v>449.96</v>
      </c>
      <c r="G25" s="4">
        <v>0</v>
      </c>
      <c r="H25" s="4">
        <v>0</v>
      </c>
    </row>
    <row r="26" spans="1:8" x14ac:dyDescent="0.4">
      <c r="A26" s="4" t="s">
        <v>36</v>
      </c>
      <c r="B26" s="4" t="s">
        <v>37</v>
      </c>
      <c r="C26" s="6">
        <v>48782.239999999998</v>
      </c>
      <c r="D26" s="4">
        <v>1.371</v>
      </c>
      <c r="E26" s="6">
        <v>6842.64</v>
      </c>
      <c r="F26" s="6">
        <v>4324.47</v>
      </c>
      <c r="G26" s="4">
        <v>0</v>
      </c>
      <c r="H26" s="4">
        <v>0</v>
      </c>
    </row>
    <row r="27" spans="1:8" x14ac:dyDescent="0.4">
      <c r="A27" s="4" t="s">
        <v>38</v>
      </c>
      <c r="B27" s="4" t="s">
        <v>14</v>
      </c>
      <c r="C27" s="6">
        <v>2895.2</v>
      </c>
      <c r="D27" s="4">
        <v>8.1000000000000003E-2</v>
      </c>
      <c r="E27" s="6">
        <v>1011</v>
      </c>
      <c r="F27" s="4">
        <v>602.78</v>
      </c>
      <c r="G27" s="4">
        <v>0</v>
      </c>
      <c r="H27" s="4">
        <v>0</v>
      </c>
    </row>
    <row r="28" spans="1:8" x14ac:dyDescent="0.4">
      <c r="A28" s="4" t="s">
        <v>39</v>
      </c>
      <c r="B28" s="4" t="s">
        <v>16</v>
      </c>
      <c r="C28" s="6">
        <v>4331.5200000000004</v>
      </c>
      <c r="D28" s="4">
        <v>0.122</v>
      </c>
      <c r="E28" s="6">
        <v>1476.62</v>
      </c>
      <c r="F28" s="6">
        <v>1145.25</v>
      </c>
      <c r="G28" s="4">
        <v>0</v>
      </c>
      <c r="H28" s="4">
        <v>0</v>
      </c>
    </row>
    <row r="29" spans="1:8" x14ac:dyDescent="0.4">
      <c r="A29" s="4" t="s">
        <v>40</v>
      </c>
      <c r="B29" s="4" t="s">
        <v>20</v>
      </c>
      <c r="C29" s="6">
        <v>41555.519999999997</v>
      </c>
      <c r="D29" s="4">
        <v>1.1679999999999999</v>
      </c>
      <c r="E29" s="6">
        <v>4355.0200000000004</v>
      </c>
      <c r="F29" s="6">
        <v>2576.44</v>
      </c>
      <c r="G29" s="4">
        <v>0</v>
      </c>
      <c r="H29" s="4">
        <v>0</v>
      </c>
    </row>
    <row r="30" spans="1:8" x14ac:dyDescent="0.4">
      <c r="A30" s="4" t="s">
        <v>41</v>
      </c>
      <c r="B30" s="4" t="s">
        <v>42</v>
      </c>
      <c r="C30" s="6">
        <v>20880</v>
      </c>
      <c r="D30" s="4">
        <v>0.58699999999999997</v>
      </c>
      <c r="E30" s="4">
        <v>0</v>
      </c>
      <c r="F30" s="4">
        <v>0</v>
      </c>
      <c r="G30" s="4">
        <v>0</v>
      </c>
      <c r="H30" s="4">
        <v>0</v>
      </c>
    </row>
    <row r="31" spans="1:8" x14ac:dyDescent="0.4">
      <c r="A31" s="4" t="s">
        <v>43</v>
      </c>
      <c r="B31" s="4" t="s">
        <v>44</v>
      </c>
      <c r="C31" s="6">
        <v>20880</v>
      </c>
      <c r="D31" s="4">
        <v>0.58699999999999997</v>
      </c>
      <c r="E31" s="4">
        <v>0</v>
      </c>
      <c r="F31" s="4">
        <v>0</v>
      </c>
      <c r="G31" s="4">
        <v>0</v>
      </c>
      <c r="H31" s="4">
        <v>0</v>
      </c>
    </row>
    <row r="32" spans="1:8" x14ac:dyDescent="0.4">
      <c r="A32" s="4" t="s">
        <v>45</v>
      </c>
      <c r="B32" s="4" t="s">
        <v>46</v>
      </c>
      <c r="C32" s="6">
        <v>1014.42</v>
      </c>
      <c r="D32" s="4">
        <v>2.9000000000000001E-2</v>
      </c>
      <c r="E32" s="4">
        <v>367.62</v>
      </c>
      <c r="F32" s="4">
        <v>184.42</v>
      </c>
      <c r="G32" s="4">
        <v>0</v>
      </c>
      <c r="H32" s="4">
        <v>0</v>
      </c>
    </row>
    <row r="33" spans="1:8" x14ac:dyDescent="0.4">
      <c r="A33" s="4" t="s">
        <v>47</v>
      </c>
      <c r="B33" s="4" t="s">
        <v>18</v>
      </c>
      <c r="C33" s="6">
        <v>1014.42</v>
      </c>
      <c r="D33" s="4">
        <v>2.9000000000000001E-2</v>
      </c>
      <c r="E33" s="4">
        <v>367.62</v>
      </c>
      <c r="F33" s="4">
        <v>184.42</v>
      </c>
      <c r="G33" s="4">
        <v>0</v>
      </c>
      <c r="H33" s="4">
        <v>0</v>
      </c>
    </row>
    <row r="34" spans="1:8" x14ac:dyDescent="0.4">
      <c r="A34" s="4" t="s">
        <v>48</v>
      </c>
      <c r="B34" s="5" t="s">
        <v>49</v>
      </c>
      <c r="C34" s="6">
        <v>699213.67</v>
      </c>
      <c r="D34" s="4">
        <v>19.652000000000001</v>
      </c>
      <c r="E34" s="6">
        <v>124591.31</v>
      </c>
      <c r="F34" s="6">
        <v>325842.78999999998</v>
      </c>
      <c r="G34" s="4">
        <v>0</v>
      </c>
      <c r="H34" s="4">
        <v>0</v>
      </c>
    </row>
    <row r="35" spans="1:8" x14ac:dyDescent="0.4">
      <c r="A35" s="4" t="s">
        <v>50</v>
      </c>
      <c r="B35" s="4" t="s">
        <v>51</v>
      </c>
      <c r="C35" s="6">
        <v>503164.78</v>
      </c>
      <c r="D35" s="4">
        <v>14.141999999999999</v>
      </c>
      <c r="E35" s="6">
        <v>85593.26</v>
      </c>
      <c r="F35" s="6">
        <v>228172.76</v>
      </c>
      <c r="G35" s="4">
        <v>0</v>
      </c>
      <c r="H35" s="4">
        <v>0</v>
      </c>
    </row>
    <row r="36" spans="1:8" x14ac:dyDescent="0.4">
      <c r="A36" s="4" t="s">
        <v>52</v>
      </c>
      <c r="B36" s="4" t="s">
        <v>53</v>
      </c>
      <c r="C36" s="6">
        <v>138090.23000000001</v>
      </c>
      <c r="D36" s="4">
        <v>3.8809999999999998</v>
      </c>
      <c r="E36" s="6">
        <v>20736.419999999998</v>
      </c>
      <c r="F36" s="6">
        <v>67437.95</v>
      </c>
      <c r="G36" s="4">
        <v>0</v>
      </c>
      <c r="H36" s="4">
        <v>0</v>
      </c>
    </row>
    <row r="37" spans="1:8" x14ac:dyDescent="0.4">
      <c r="A37" s="4" t="s">
        <v>54</v>
      </c>
      <c r="B37" s="4" t="s">
        <v>55</v>
      </c>
      <c r="C37" s="6">
        <v>14223.6</v>
      </c>
      <c r="D37" s="4">
        <v>0.4</v>
      </c>
      <c r="E37" s="6">
        <v>3507.18</v>
      </c>
      <c r="F37" s="6">
        <v>6794.39</v>
      </c>
      <c r="G37" s="4">
        <v>0</v>
      </c>
      <c r="H37" s="4">
        <v>0</v>
      </c>
    </row>
    <row r="38" spans="1:8" x14ac:dyDescent="0.4">
      <c r="A38" s="4" t="s">
        <v>56</v>
      </c>
      <c r="B38" s="4" t="s">
        <v>57</v>
      </c>
      <c r="C38" s="6">
        <v>4670.3500000000004</v>
      </c>
      <c r="D38" s="4">
        <v>0.13100000000000001</v>
      </c>
      <c r="E38" s="4">
        <v>737.32</v>
      </c>
      <c r="F38" s="4">
        <v>612.85</v>
      </c>
      <c r="G38" s="4">
        <v>0</v>
      </c>
      <c r="H38" s="4">
        <v>0</v>
      </c>
    </row>
    <row r="39" spans="1:8" x14ac:dyDescent="0.4">
      <c r="A39" s="4" t="s">
        <v>58</v>
      </c>
      <c r="B39" s="4" t="s">
        <v>59</v>
      </c>
      <c r="C39" s="6">
        <v>52799.97</v>
      </c>
      <c r="D39" s="4">
        <v>1.484</v>
      </c>
      <c r="E39" s="6">
        <v>6780.67</v>
      </c>
      <c r="F39" s="6">
        <v>33454.300000000003</v>
      </c>
      <c r="G39" s="4">
        <v>0</v>
      </c>
      <c r="H39" s="4">
        <v>0</v>
      </c>
    </row>
    <row r="40" spans="1:8" x14ac:dyDescent="0.4">
      <c r="A40" s="4" t="s">
        <v>60</v>
      </c>
      <c r="B40" s="4" t="s">
        <v>61</v>
      </c>
      <c r="C40" s="6">
        <v>20725.7</v>
      </c>
      <c r="D40" s="4">
        <v>0.58299999999999996</v>
      </c>
      <c r="E40" s="6">
        <v>4632.37</v>
      </c>
      <c r="F40" s="6">
        <v>10814.68</v>
      </c>
      <c r="G40" s="4">
        <v>0</v>
      </c>
      <c r="H40" s="4">
        <v>0</v>
      </c>
    </row>
    <row r="41" spans="1:8" x14ac:dyDescent="0.4">
      <c r="A41" s="4" t="s">
        <v>62</v>
      </c>
      <c r="B41" s="4" t="s">
        <v>63</v>
      </c>
      <c r="C41" s="6">
        <v>4868.4399999999996</v>
      </c>
      <c r="D41" s="4">
        <v>0.13700000000000001</v>
      </c>
      <c r="E41" s="4">
        <v>839.25</v>
      </c>
      <c r="F41" s="6">
        <v>2879.5</v>
      </c>
      <c r="G41" s="4">
        <v>0</v>
      </c>
      <c r="H41" s="4">
        <v>0</v>
      </c>
    </row>
    <row r="42" spans="1:8" x14ac:dyDescent="0.4">
      <c r="A42" s="4" t="s">
        <v>64</v>
      </c>
      <c r="B42" s="4" t="s">
        <v>65</v>
      </c>
      <c r="C42" s="6">
        <v>63419.66</v>
      </c>
      <c r="D42" s="4">
        <v>1.782</v>
      </c>
      <c r="E42" s="6">
        <v>4029.05</v>
      </c>
      <c r="F42" s="6">
        <v>2685.96</v>
      </c>
      <c r="G42" s="4">
        <v>0</v>
      </c>
      <c r="H42" s="4">
        <v>0</v>
      </c>
    </row>
    <row r="43" spans="1:8" x14ac:dyDescent="0.4">
      <c r="A43" s="4" t="s">
        <v>66</v>
      </c>
      <c r="B43" s="4" t="s">
        <v>67</v>
      </c>
      <c r="C43" s="6">
        <v>198534.05</v>
      </c>
      <c r="D43" s="4">
        <v>5.58</v>
      </c>
      <c r="E43" s="6">
        <v>42223.81</v>
      </c>
      <c r="F43" s="6">
        <v>101218.43</v>
      </c>
      <c r="G43" s="4">
        <v>0</v>
      </c>
      <c r="H43" s="4">
        <v>0</v>
      </c>
    </row>
    <row r="44" spans="1:8" x14ac:dyDescent="0.4">
      <c r="A44" s="4" t="s">
        <v>68</v>
      </c>
      <c r="B44" s="4" t="s">
        <v>69</v>
      </c>
      <c r="C44" s="6">
        <v>5832.78</v>
      </c>
      <c r="D44" s="4">
        <v>0.16400000000000001</v>
      </c>
      <c r="E44" s="6">
        <v>2107.19</v>
      </c>
      <c r="F44" s="6">
        <v>2274.6999999999998</v>
      </c>
      <c r="G44" s="4">
        <v>0</v>
      </c>
      <c r="H44" s="4">
        <v>0</v>
      </c>
    </row>
    <row r="45" spans="1:8" x14ac:dyDescent="0.4">
      <c r="A45" s="4" t="s">
        <v>70</v>
      </c>
      <c r="B45" s="4" t="s">
        <v>71</v>
      </c>
      <c r="C45" s="6">
        <v>76841</v>
      </c>
      <c r="D45" s="4">
        <v>2.16</v>
      </c>
      <c r="E45" s="6">
        <v>12773.56</v>
      </c>
      <c r="F45" s="6">
        <v>33302.32</v>
      </c>
      <c r="G45" s="4">
        <v>0</v>
      </c>
      <c r="H45" s="4">
        <v>0</v>
      </c>
    </row>
    <row r="46" spans="1:8" x14ac:dyDescent="0.4">
      <c r="A46" s="4" t="s">
        <v>72</v>
      </c>
      <c r="B46" s="4" t="s">
        <v>73</v>
      </c>
      <c r="C46" s="6">
        <v>2589.88</v>
      </c>
      <c r="D46" s="4">
        <v>7.2999999999999995E-2</v>
      </c>
      <c r="E46" s="4">
        <v>792.48</v>
      </c>
      <c r="F46" s="6">
        <v>1221.71</v>
      </c>
      <c r="G46" s="4">
        <v>0</v>
      </c>
      <c r="H46" s="4">
        <v>0</v>
      </c>
    </row>
    <row r="47" spans="1:8" x14ac:dyDescent="0.4">
      <c r="A47" s="4" t="s">
        <v>74</v>
      </c>
      <c r="B47" s="4" t="s">
        <v>53</v>
      </c>
      <c r="C47" s="6">
        <v>20280.75</v>
      </c>
      <c r="D47" s="4">
        <v>0.56999999999999995</v>
      </c>
      <c r="E47" s="6">
        <v>3051.92</v>
      </c>
      <c r="F47" s="6">
        <v>9625.41</v>
      </c>
      <c r="G47" s="4">
        <v>0</v>
      </c>
      <c r="H47" s="4">
        <v>0</v>
      </c>
    </row>
    <row r="48" spans="1:8" x14ac:dyDescent="0.4">
      <c r="A48" s="4" t="s">
        <v>75</v>
      </c>
      <c r="B48" s="4" t="s">
        <v>55</v>
      </c>
      <c r="C48" s="6">
        <v>1868.25</v>
      </c>
      <c r="D48" s="4">
        <v>5.2999999999999999E-2</v>
      </c>
      <c r="E48" s="4">
        <v>417.32</v>
      </c>
      <c r="F48" s="4">
        <v>957.8</v>
      </c>
      <c r="G48" s="4">
        <v>0</v>
      </c>
      <c r="H48" s="4">
        <v>0</v>
      </c>
    </row>
    <row r="49" spans="1:8" x14ac:dyDescent="0.4">
      <c r="A49" s="4" t="s">
        <v>76</v>
      </c>
      <c r="B49" s="4" t="s">
        <v>57</v>
      </c>
      <c r="C49" s="4">
        <v>949.85</v>
      </c>
      <c r="D49" s="4">
        <v>2.7E-2</v>
      </c>
      <c r="E49" s="4">
        <v>142.72</v>
      </c>
      <c r="F49" s="4">
        <v>119.67</v>
      </c>
      <c r="G49" s="4">
        <v>0</v>
      </c>
      <c r="H49" s="4">
        <v>0</v>
      </c>
    </row>
    <row r="50" spans="1:8" x14ac:dyDescent="0.4">
      <c r="A50" s="4" t="s">
        <v>77</v>
      </c>
      <c r="B50" s="4" t="s">
        <v>59</v>
      </c>
      <c r="C50" s="6">
        <v>7443.29</v>
      </c>
      <c r="D50" s="4">
        <v>0.20899999999999999</v>
      </c>
      <c r="E50" s="6">
        <v>1139.7</v>
      </c>
      <c r="F50" s="6">
        <v>4497.95</v>
      </c>
      <c r="G50" s="4">
        <v>0</v>
      </c>
      <c r="H50" s="4">
        <v>0</v>
      </c>
    </row>
    <row r="51" spans="1:8" x14ac:dyDescent="0.4">
      <c r="A51" s="4" t="s">
        <v>78</v>
      </c>
      <c r="B51" s="4" t="s">
        <v>61</v>
      </c>
      <c r="C51" s="6">
        <v>6179.15</v>
      </c>
      <c r="D51" s="4">
        <v>0.17399999999999999</v>
      </c>
      <c r="E51" s="6">
        <v>1104.1600000000001</v>
      </c>
      <c r="F51" s="6">
        <v>3628.05</v>
      </c>
      <c r="G51" s="4">
        <v>0</v>
      </c>
      <c r="H51" s="4">
        <v>0</v>
      </c>
    </row>
    <row r="52" spans="1:8" x14ac:dyDescent="0.4">
      <c r="A52" s="4" t="s">
        <v>79</v>
      </c>
      <c r="B52" s="4" t="s">
        <v>63</v>
      </c>
      <c r="C52" s="4">
        <v>300.35000000000002</v>
      </c>
      <c r="D52" s="4">
        <v>8.0000000000000002E-3</v>
      </c>
      <c r="E52" s="4">
        <v>65.69</v>
      </c>
      <c r="F52" s="4">
        <v>160.84</v>
      </c>
      <c r="G52" s="4">
        <v>0</v>
      </c>
      <c r="H52" s="4">
        <v>0</v>
      </c>
    </row>
    <row r="53" spans="1:8" x14ac:dyDescent="0.4">
      <c r="A53" s="4" t="s">
        <v>80</v>
      </c>
      <c r="B53" s="4" t="s">
        <v>65</v>
      </c>
      <c r="C53" s="6">
        <v>14937.39</v>
      </c>
      <c r="D53" s="4">
        <v>0.42</v>
      </c>
      <c r="E53" s="6">
        <v>1553.69</v>
      </c>
      <c r="F53" s="6">
        <v>1767.02</v>
      </c>
      <c r="G53" s="4">
        <v>0</v>
      </c>
      <c r="H53" s="4">
        <v>0</v>
      </c>
    </row>
    <row r="54" spans="1:8" x14ac:dyDescent="0.4">
      <c r="A54" s="4" t="s">
        <v>81</v>
      </c>
      <c r="B54" s="4" t="s">
        <v>67</v>
      </c>
      <c r="C54" s="6">
        <v>21771.98</v>
      </c>
      <c r="D54" s="4">
        <v>0.61199999999999999</v>
      </c>
      <c r="E54" s="6">
        <v>4326.93</v>
      </c>
      <c r="F54" s="6">
        <v>11122.31</v>
      </c>
      <c r="G54" s="4">
        <v>0</v>
      </c>
      <c r="H54" s="4">
        <v>0</v>
      </c>
    </row>
    <row r="55" spans="1:8" x14ac:dyDescent="0.4">
      <c r="A55" s="4" t="s">
        <v>82</v>
      </c>
      <c r="B55" s="4" t="s">
        <v>69</v>
      </c>
      <c r="C55" s="4">
        <v>520.11</v>
      </c>
      <c r="D55" s="4">
        <v>1.4999999999999999E-2</v>
      </c>
      <c r="E55" s="4">
        <v>178.95</v>
      </c>
      <c r="F55" s="4">
        <v>201.56</v>
      </c>
      <c r="G55" s="4">
        <v>0</v>
      </c>
      <c r="H55" s="4">
        <v>0</v>
      </c>
    </row>
    <row r="56" spans="1:8" x14ac:dyDescent="0.4">
      <c r="A56" s="4" t="s">
        <v>83</v>
      </c>
      <c r="B56" s="4" t="s">
        <v>84</v>
      </c>
      <c r="C56" s="6">
        <v>61797.47</v>
      </c>
      <c r="D56" s="4">
        <v>1.7370000000000001</v>
      </c>
      <c r="E56" s="6">
        <v>13572.71</v>
      </c>
      <c r="F56" s="6">
        <v>33358.19</v>
      </c>
      <c r="G56" s="4">
        <v>0</v>
      </c>
      <c r="H56" s="4">
        <v>0</v>
      </c>
    </row>
    <row r="57" spans="1:8" x14ac:dyDescent="0.4">
      <c r="A57" s="4" t="s">
        <v>85</v>
      </c>
      <c r="B57" s="4" t="s">
        <v>73</v>
      </c>
      <c r="C57" s="6">
        <v>18523.580000000002</v>
      </c>
      <c r="D57" s="4">
        <v>0.52100000000000002</v>
      </c>
      <c r="E57" s="6">
        <v>5668.03</v>
      </c>
      <c r="F57" s="6">
        <v>8738.0499999999993</v>
      </c>
      <c r="G57" s="4">
        <v>0</v>
      </c>
      <c r="H57" s="4">
        <v>0</v>
      </c>
    </row>
    <row r="58" spans="1:8" x14ac:dyDescent="0.4">
      <c r="A58" s="4" t="s">
        <v>86</v>
      </c>
      <c r="B58" s="4" t="s">
        <v>55</v>
      </c>
      <c r="C58" s="6">
        <v>1218</v>
      </c>
      <c r="D58" s="4">
        <v>3.4000000000000002E-2</v>
      </c>
      <c r="E58" s="4">
        <v>424.84</v>
      </c>
      <c r="F58" s="4">
        <v>394.02</v>
      </c>
      <c r="G58" s="4">
        <v>0</v>
      </c>
      <c r="H58" s="4">
        <v>0</v>
      </c>
    </row>
    <row r="59" spans="1:8" x14ac:dyDescent="0.4">
      <c r="A59" s="4" t="s">
        <v>87</v>
      </c>
      <c r="B59" s="4" t="s">
        <v>61</v>
      </c>
      <c r="C59" s="6">
        <v>7866.61</v>
      </c>
      <c r="D59" s="4">
        <v>0.221</v>
      </c>
      <c r="E59" s="6">
        <v>1782.5</v>
      </c>
      <c r="F59" s="6">
        <v>4079.88</v>
      </c>
      <c r="G59" s="4">
        <v>0</v>
      </c>
      <c r="H59" s="4">
        <v>0</v>
      </c>
    </row>
    <row r="60" spans="1:8" x14ac:dyDescent="0.4">
      <c r="A60" s="4" t="s">
        <v>88</v>
      </c>
      <c r="B60" s="4" t="s">
        <v>89</v>
      </c>
      <c r="C60" s="6">
        <v>16505.560000000001</v>
      </c>
      <c r="D60" s="4">
        <v>0.46400000000000002</v>
      </c>
      <c r="E60" s="6">
        <v>2087.09</v>
      </c>
      <c r="F60" s="6">
        <v>10449.26</v>
      </c>
      <c r="G60" s="4">
        <v>0</v>
      </c>
      <c r="H60" s="4">
        <v>0</v>
      </c>
    </row>
    <row r="61" spans="1:8" x14ac:dyDescent="0.4">
      <c r="A61" s="4" t="s">
        <v>90</v>
      </c>
      <c r="B61" s="4" t="s">
        <v>91</v>
      </c>
      <c r="C61" s="6">
        <v>8661.02</v>
      </c>
      <c r="D61" s="4">
        <v>0.24299999999999999</v>
      </c>
      <c r="E61" s="6">
        <v>1559.87</v>
      </c>
      <c r="F61" s="6">
        <v>4970.63</v>
      </c>
      <c r="G61" s="4">
        <v>0</v>
      </c>
      <c r="H61" s="4">
        <v>0</v>
      </c>
    </row>
    <row r="62" spans="1:8" x14ac:dyDescent="0.4">
      <c r="A62" s="4" t="s">
        <v>92</v>
      </c>
      <c r="B62" s="4" t="s">
        <v>93</v>
      </c>
      <c r="C62" s="6">
        <v>6559.36</v>
      </c>
      <c r="D62" s="4">
        <v>0.184</v>
      </c>
      <c r="E62" s="6">
        <v>1721.77</v>
      </c>
      <c r="F62" s="6">
        <v>3108.67</v>
      </c>
      <c r="G62" s="4">
        <v>0</v>
      </c>
      <c r="H62" s="4">
        <v>0</v>
      </c>
    </row>
    <row r="63" spans="1:8" x14ac:dyDescent="0.4">
      <c r="A63" s="4" t="s">
        <v>94</v>
      </c>
      <c r="B63" s="4" t="s">
        <v>69</v>
      </c>
      <c r="C63" s="6">
        <v>2463.34</v>
      </c>
      <c r="D63" s="4">
        <v>6.9000000000000006E-2</v>
      </c>
      <c r="E63" s="4">
        <v>328.61</v>
      </c>
      <c r="F63" s="6">
        <v>1617.68</v>
      </c>
      <c r="G63" s="4">
        <v>0</v>
      </c>
      <c r="H63" s="4">
        <v>0</v>
      </c>
    </row>
    <row r="64" spans="1:8" x14ac:dyDescent="0.4">
      <c r="A64" s="4" t="s">
        <v>95</v>
      </c>
      <c r="B64" s="4" t="s">
        <v>96</v>
      </c>
      <c r="C64" s="6">
        <v>57410.42</v>
      </c>
      <c r="D64" s="4">
        <v>1.6140000000000001</v>
      </c>
      <c r="E64" s="6">
        <v>12651.78</v>
      </c>
      <c r="F64" s="6">
        <v>31009.52</v>
      </c>
      <c r="G64" s="4">
        <v>0</v>
      </c>
      <c r="H64" s="4">
        <v>0</v>
      </c>
    </row>
    <row r="65" spans="1:8" x14ac:dyDescent="0.4">
      <c r="A65" s="4" t="s">
        <v>97</v>
      </c>
      <c r="B65" s="4" t="s">
        <v>73</v>
      </c>
      <c r="C65" s="6">
        <v>18888.97</v>
      </c>
      <c r="D65" s="4">
        <v>0.53100000000000003</v>
      </c>
      <c r="E65" s="6">
        <v>5779.84</v>
      </c>
      <c r="F65" s="6">
        <v>8910.41</v>
      </c>
      <c r="G65" s="4">
        <v>0</v>
      </c>
      <c r="H65" s="4">
        <v>0</v>
      </c>
    </row>
    <row r="66" spans="1:8" x14ac:dyDescent="0.4">
      <c r="A66" s="4" t="s">
        <v>98</v>
      </c>
      <c r="B66" s="4" t="s">
        <v>55</v>
      </c>
      <c r="C66" s="6">
        <v>1031.24</v>
      </c>
      <c r="D66" s="4">
        <v>2.9000000000000001E-2</v>
      </c>
      <c r="E66" s="4">
        <v>359.7</v>
      </c>
      <c r="F66" s="4">
        <v>333.61</v>
      </c>
      <c r="G66" s="4">
        <v>0</v>
      </c>
      <c r="H66" s="4">
        <v>0</v>
      </c>
    </row>
    <row r="67" spans="1:8" x14ac:dyDescent="0.4">
      <c r="A67" s="4" t="s">
        <v>99</v>
      </c>
      <c r="B67" s="4" t="s">
        <v>61</v>
      </c>
      <c r="C67" s="6">
        <v>5688.81</v>
      </c>
      <c r="D67" s="4">
        <v>0.16</v>
      </c>
      <c r="E67" s="6">
        <v>1295.08</v>
      </c>
      <c r="F67" s="6">
        <v>2943.22</v>
      </c>
      <c r="G67" s="4">
        <v>0</v>
      </c>
      <c r="H67" s="4">
        <v>0</v>
      </c>
    </row>
    <row r="68" spans="1:8" x14ac:dyDescent="0.4">
      <c r="A68" s="4" t="s">
        <v>100</v>
      </c>
      <c r="B68" s="4" t="s">
        <v>89</v>
      </c>
      <c r="C68" s="6">
        <v>14930.39</v>
      </c>
      <c r="D68" s="4">
        <v>0.42</v>
      </c>
      <c r="E68" s="6">
        <v>1827.64</v>
      </c>
      <c r="F68" s="6">
        <v>9522.9500000000007</v>
      </c>
      <c r="G68" s="4">
        <v>0</v>
      </c>
      <c r="H68" s="4">
        <v>0</v>
      </c>
    </row>
    <row r="69" spans="1:8" x14ac:dyDescent="0.4">
      <c r="A69" s="4" t="s">
        <v>101</v>
      </c>
      <c r="B69" s="4" t="s">
        <v>91</v>
      </c>
      <c r="C69" s="6">
        <v>7507.31</v>
      </c>
      <c r="D69" s="4">
        <v>0.21099999999999999</v>
      </c>
      <c r="E69" s="6">
        <v>1375.34</v>
      </c>
      <c r="F69" s="6">
        <v>4280.8500000000004</v>
      </c>
      <c r="G69" s="4">
        <v>0</v>
      </c>
      <c r="H69" s="4">
        <v>0</v>
      </c>
    </row>
    <row r="70" spans="1:8" x14ac:dyDescent="0.4">
      <c r="A70" s="4" t="s">
        <v>102</v>
      </c>
      <c r="B70" s="4" t="s">
        <v>93</v>
      </c>
      <c r="C70" s="6">
        <v>7510.09</v>
      </c>
      <c r="D70" s="4">
        <v>0.21099999999999999</v>
      </c>
      <c r="E70" s="6">
        <v>1766.91</v>
      </c>
      <c r="F70" s="6">
        <v>3801.21</v>
      </c>
      <c r="G70" s="4">
        <v>0</v>
      </c>
      <c r="H70" s="4">
        <v>0</v>
      </c>
    </row>
    <row r="71" spans="1:8" x14ac:dyDescent="0.4">
      <c r="A71" s="4" t="s">
        <v>103</v>
      </c>
      <c r="B71" s="4" t="s">
        <v>69</v>
      </c>
      <c r="C71" s="6">
        <v>1853.61</v>
      </c>
      <c r="D71" s="4">
        <v>5.1999999999999998E-2</v>
      </c>
      <c r="E71" s="4">
        <v>247.27</v>
      </c>
      <c r="F71" s="6">
        <v>1217.27</v>
      </c>
      <c r="G71" s="4">
        <v>0</v>
      </c>
      <c r="H71" s="4">
        <v>0</v>
      </c>
    </row>
    <row r="72" spans="1:8" x14ac:dyDescent="0.4">
      <c r="A72" s="4" t="s">
        <v>104</v>
      </c>
      <c r="B72" s="5" t="s">
        <v>105</v>
      </c>
      <c r="C72" s="6">
        <v>580736.69999999995</v>
      </c>
      <c r="D72" s="4">
        <v>16.321999999999999</v>
      </c>
      <c r="E72" s="6">
        <v>98967.42</v>
      </c>
      <c r="F72" s="6">
        <v>319737.14</v>
      </c>
      <c r="G72" s="4">
        <v>0</v>
      </c>
      <c r="H72" s="4">
        <v>0</v>
      </c>
    </row>
    <row r="73" spans="1:8" x14ac:dyDescent="0.4">
      <c r="A73" s="4" t="s">
        <v>106</v>
      </c>
      <c r="B73" s="4" t="s">
        <v>107</v>
      </c>
      <c r="C73" s="6">
        <v>367888.76</v>
      </c>
      <c r="D73" s="4">
        <v>10.34</v>
      </c>
      <c r="E73" s="6">
        <v>60768.11</v>
      </c>
      <c r="F73" s="6">
        <v>207468.08</v>
      </c>
      <c r="G73" s="4">
        <v>0</v>
      </c>
      <c r="H73" s="4">
        <v>0</v>
      </c>
    </row>
    <row r="74" spans="1:8" x14ac:dyDescent="0.4">
      <c r="A74" s="4" t="s">
        <v>108</v>
      </c>
      <c r="B74" s="4" t="s">
        <v>73</v>
      </c>
      <c r="C74" s="6">
        <v>47271.47</v>
      </c>
      <c r="D74" s="4">
        <v>1.329</v>
      </c>
      <c r="E74" s="6">
        <v>14464.58</v>
      </c>
      <c r="F74" s="6">
        <v>22299.17</v>
      </c>
      <c r="G74" s="4">
        <v>0</v>
      </c>
      <c r="H74" s="4">
        <v>0</v>
      </c>
    </row>
    <row r="75" spans="1:8" x14ac:dyDescent="0.4">
      <c r="A75" s="4" t="s">
        <v>109</v>
      </c>
      <c r="B75" s="4" t="s">
        <v>57</v>
      </c>
      <c r="C75" s="6">
        <v>2883.76</v>
      </c>
      <c r="D75" s="4">
        <v>8.1000000000000003E-2</v>
      </c>
      <c r="E75" s="4">
        <v>955.27</v>
      </c>
      <c r="F75" s="4">
        <v>721.7</v>
      </c>
      <c r="G75" s="4">
        <v>0</v>
      </c>
      <c r="H75" s="4">
        <v>0</v>
      </c>
    </row>
    <row r="76" spans="1:8" x14ac:dyDescent="0.4">
      <c r="A76" s="4" t="s">
        <v>110</v>
      </c>
      <c r="B76" s="4" t="s">
        <v>61</v>
      </c>
      <c r="C76" s="6">
        <v>111293.77</v>
      </c>
      <c r="D76" s="4">
        <v>3.1280000000000001</v>
      </c>
      <c r="E76" s="6">
        <v>24411.83</v>
      </c>
      <c r="F76" s="6">
        <v>58270.64</v>
      </c>
      <c r="G76" s="4">
        <v>0</v>
      </c>
      <c r="H76" s="4">
        <v>0</v>
      </c>
    </row>
    <row r="77" spans="1:8" x14ac:dyDescent="0.4">
      <c r="A77" s="4" t="s">
        <v>111</v>
      </c>
      <c r="B77" s="4" t="s">
        <v>89</v>
      </c>
      <c r="C77" s="6">
        <v>162701.07</v>
      </c>
      <c r="D77" s="4">
        <v>4.5730000000000004</v>
      </c>
      <c r="E77" s="6">
        <v>18216.89</v>
      </c>
      <c r="F77" s="6">
        <v>105567.98</v>
      </c>
      <c r="G77" s="4">
        <v>0</v>
      </c>
      <c r="H77" s="4">
        <v>0</v>
      </c>
    </row>
    <row r="78" spans="1:8" x14ac:dyDescent="0.4">
      <c r="A78" s="4" t="s">
        <v>112</v>
      </c>
      <c r="B78" s="4" t="s">
        <v>113</v>
      </c>
      <c r="C78" s="6">
        <v>12195.39</v>
      </c>
      <c r="D78" s="4">
        <v>0.34300000000000003</v>
      </c>
      <c r="E78" s="4">
        <v>767.01</v>
      </c>
      <c r="F78" s="6">
        <v>1698.38</v>
      </c>
      <c r="G78" s="4">
        <v>0</v>
      </c>
      <c r="H78" s="4">
        <v>0</v>
      </c>
    </row>
    <row r="79" spans="1:8" x14ac:dyDescent="0.4">
      <c r="A79" s="4" t="s">
        <v>114</v>
      </c>
      <c r="B79" s="4" t="s">
        <v>115</v>
      </c>
      <c r="C79" s="6">
        <v>31543.3</v>
      </c>
      <c r="D79" s="4">
        <v>0.88700000000000001</v>
      </c>
      <c r="E79" s="6">
        <v>1952.53</v>
      </c>
      <c r="F79" s="6">
        <v>18910.21</v>
      </c>
      <c r="G79" s="4">
        <v>0</v>
      </c>
      <c r="H79" s="4">
        <v>0</v>
      </c>
    </row>
    <row r="80" spans="1:8" x14ac:dyDescent="0.4">
      <c r="A80" s="4" t="s">
        <v>116</v>
      </c>
      <c r="B80" s="4" t="s">
        <v>117</v>
      </c>
      <c r="C80" s="6">
        <v>172653.52</v>
      </c>
      <c r="D80" s="4">
        <v>4.8529999999999998</v>
      </c>
      <c r="E80" s="6">
        <v>32122.35</v>
      </c>
      <c r="F80" s="6">
        <v>95108.86</v>
      </c>
      <c r="G80" s="4">
        <v>0</v>
      </c>
      <c r="H80" s="4">
        <v>0</v>
      </c>
    </row>
    <row r="81" spans="1:8" x14ac:dyDescent="0.4">
      <c r="A81" s="4" t="s">
        <v>118</v>
      </c>
      <c r="B81" s="4" t="s">
        <v>73</v>
      </c>
      <c r="C81" s="6">
        <v>47271.47</v>
      </c>
      <c r="D81" s="4">
        <v>1.329</v>
      </c>
      <c r="E81" s="6">
        <v>14464.58</v>
      </c>
      <c r="F81" s="6">
        <v>22299.17</v>
      </c>
      <c r="G81" s="4">
        <v>0</v>
      </c>
      <c r="H81" s="4">
        <v>0</v>
      </c>
    </row>
    <row r="82" spans="1:8" x14ac:dyDescent="0.4">
      <c r="A82" s="4" t="s">
        <v>119</v>
      </c>
      <c r="B82" s="4" t="s">
        <v>57</v>
      </c>
      <c r="C82" s="4">
        <v>796.81</v>
      </c>
      <c r="D82" s="4">
        <v>2.1999999999999999E-2</v>
      </c>
      <c r="E82" s="4">
        <v>263.95</v>
      </c>
      <c r="F82" s="4">
        <v>199.41</v>
      </c>
      <c r="G82" s="4">
        <v>0</v>
      </c>
      <c r="H82" s="4">
        <v>0</v>
      </c>
    </row>
    <row r="83" spans="1:8" x14ac:dyDescent="0.4">
      <c r="A83" s="4" t="s">
        <v>120</v>
      </c>
      <c r="B83" s="4" t="s">
        <v>89</v>
      </c>
      <c r="C83" s="6">
        <v>68880.17</v>
      </c>
      <c r="D83" s="4">
        <v>1.9359999999999999</v>
      </c>
      <c r="E83" s="6">
        <v>7757.74</v>
      </c>
      <c r="F83" s="6">
        <v>44639.02</v>
      </c>
      <c r="G83" s="4">
        <v>0</v>
      </c>
      <c r="H83" s="4">
        <v>0</v>
      </c>
    </row>
    <row r="84" spans="1:8" x14ac:dyDescent="0.4">
      <c r="A84" s="4" t="s">
        <v>121</v>
      </c>
      <c r="B84" s="4" t="s">
        <v>122</v>
      </c>
      <c r="C84" s="6">
        <v>39268.46</v>
      </c>
      <c r="D84" s="4">
        <v>1.1040000000000001</v>
      </c>
      <c r="E84" s="6">
        <v>8613.3799999999992</v>
      </c>
      <c r="F84" s="6">
        <v>20559.990000000002</v>
      </c>
      <c r="G84" s="4">
        <v>0</v>
      </c>
      <c r="H84" s="4">
        <v>0</v>
      </c>
    </row>
    <row r="85" spans="1:8" x14ac:dyDescent="0.4">
      <c r="A85" s="4" t="s">
        <v>123</v>
      </c>
      <c r="B85" s="4" t="s">
        <v>113</v>
      </c>
      <c r="C85" s="6">
        <v>5307</v>
      </c>
      <c r="D85" s="4">
        <v>0.14899999999999999</v>
      </c>
      <c r="E85" s="4">
        <v>333.78</v>
      </c>
      <c r="F85" s="4">
        <v>739.07</v>
      </c>
      <c r="G85" s="4">
        <v>0</v>
      </c>
      <c r="H85" s="4">
        <v>0</v>
      </c>
    </row>
    <row r="86" spans="1:8" x14ac:dyDescent="0.4">
      <c r="A86" s="4" t="s">
        <v>124</v>
      </c>
      <c r="B86" s="4" t="s">
        <v>115</v>
      </c>
      <c r="C86" s="6">
        <v>11129.61</v>
      </c>
      <c r="D86" s="4">
        <v>0.313</v>
      </c>
      <c r="E86" s="4">
        <v>688.92</v>
      </c>
      <c r="F86" s="6">
        <v>6672.2</v>
      </c>
      <c r="G86" s="4">
        <v>0</v>
      </c>
      <c r="H86" s="4">
        <v>0</v>
      </c>
    </row>
    <row r="87" spans="1:8" x14ac:dyDescent="0.4">
      <c r="A87" s="4" t="s">
        <v>461</v>
      </c>
      <c r="B87" s="4" t="s">
        <v>126</v>
      </c>
      <c r="C87" s="6">
        <v>40194.42</v>
      </c>
      <c r="D87" s="4">
        <v>1.1299999999999999</v>
      </c>
      <c r="E87" s="6">
        <v>6076.96</v>
      </c>
      <c r="F87" s="6">
        <v>17160.2</v>
      </c>
      <c r="G87" s="4">
        <v>0</v>
      </c>
      <c r="H87" s="4">
        <v>0</v>
      </c>
    </row>
    <row r="88" spans="1:8" x14ac:dyDescent="0.4">
      <c r="A88" s="4" t="s">
        <v>464</v>
      </c>
      <c r="B88" s="4" t="s">
        <v>128</v>
      </c>
      <c r="C88" s="6">
        <v>29316.07</v>
      </c>
      <c r="D88" s="4">
        <v>0.82399999999999995</v>
      </c>
      <c r="E88" s="6">
        <v>4729.3100000000004</v>
      </c>
      <c r="F88" s="6">
        <v>17085.669999999998</v>
      </c>
      <c r="G88" s="4">
        <v>0</v>
      </c>
      <c r="H88" s="4">
        <v>0</v>
      </c>
    </row>
    <row r="89" spans="1:8" x14ac:dyDescent="0.4">
      <c r="A89" s="4" t="s">
        <v>465</v>
      </c>
      <c r="B89" s="4" t="s">
        <v>130</v>
      </c>
      <c r="C89" s="6">
        <v>10878.35</v>
      </c>
      <c r="D89" s="4">
        <v>0.30599999999999999</v>
      </c>
      <c r="E89" s="6">
        <v>1347.65</v>
      </c>
      <c r="F89" s="4">
        <v>74.53</v>
      </c>
      <c r="G89" s="4">
        <v>0</v>
      </c>
      <c r="H89" s="4">
        <v>0</v>
      </c>
    </row>
    <row r="90" spans="1:8" x14ac:dyDescent="0.4">
      <c r="A90" s="4" t="s">
        <v>131</v>
      </c>
      <c r="B90" s="5" t="s">
        <v>132</v>
      </c>
      <c r="C90" s="6">
        <v>188780.6</v>
      </c>
      <c r="D90" s="4">
        <v>5.306</v>
      </c>
      <c r="E90" s="6">
        <v>20875.38</v>
      </c>
      <c r="F90" s="6">
        <v>58722.44</v>
      </c>
      <c r="G90" s="4">
        <v>0</v>
      </c>
      <c r="H90" s="4">
        <v>0</v>
      </c>
    </row>
    <row r="91" spans="1:8" x14ac:dyDescent="0.4">
      <c r="A91" s="4" t="s">
        <v>466</v>
      </c>
      <c r="B91" s="4" t="s">
        <v>134</v>
      </c>
      <c r="C91" s="6">
        <v>154007.13</v>
      </c>
      <c r="D91" s="4">
        <v>4.3289999999999997</v>
      </c>
      <c r="E91" s="6">
        <v>16104.4</v>
      </c>
      <c r="F91" s="6">
        <v>54965.72</v>
      </c>
      <c r="G91" s="4">
        <v>0</v>
      </c>
      <c r="H91" s="4">
        <v>0</v>
      </c>
    </row>
    <row r="92" spans="1:8" x14ac:dyDescent="0.4">
      <c r="A92" s="4" t="s">
        <v>467</v>
      </c>
      <c r="B92" s="4" t="s">
        <v>130</v>
      </c>
      <c r="C92" s="6">
        <v>139280.92000000001</v>
      </c>
      <c r="D92" s="4">
        <v>3.915</v>
      </c>
      <c r="E92" s="6">
        <v>14621.31</v>
      </c>
      <c r="F92" s="6">
        <v>54324.63</v>
      </c>
      <c r="G92" s="4">
        <v>0</v>
      </c>
      <c r="H92" s="4">
        <v>0</v>
      </c>
    </row>
    <row r="93" spans="1:8" x14ac:dyDescent="0.4">
      <c r="A93" s="4" t="s">
        <v>468</v>
      </c>
      <c r="B93" s="4" t="s">
        <v>137</v>
      </c>
      <c r="C93" s="6">
        <v>14726.21</v>
      </c>
      <c r="D93" s="4">
        <v>0.41399999999999998</v>
      </c>
      <c r="E93" s="6">
        <v>1483.09</v>
      </c>
      <c r="F93" s="4">
        <v>641.09</v>
      </c>
      <c r="G93" s="4">
        <v>0</v>
      </c>
      <c r="H93" s="4">
        <v>0</v>
      </c>
    </row>
    <row r="94" spans="1:8" x14ac:dyDescent="0.4">
      <c r="A94" s="4" t="s">
        <v>133</v>
      </c>
      <c r="B94" s="4" t="s">
        <v>139</v>
      </c>
      <c r="C94" s="6">
        <v>24104.26</v>
      </c>
      <c r="D94" s="4">
        <v>0.67700000000000005</v>
      </c>
      <c r="E94" s="6">
        <v>1235.05</v>
      </c>
      <c r="F94" s="6">
        <v>1173.96</v>
      </c>
      <c r="G94" s="4">
        <v>0</v>
      </c>
      <c r="H94" s="4">
        <v>0</v>
      </c>
    </row>
    <row r="95" spans="1:8" x14ac:dyDescent="0.4">
      <c r="A95" s="4" t="s">
        <v>471</v>
      </c>
      <c r="B95" s="4" t="s">
        <v>141</v>
      </c>
      <c r="C95" s="6">
        <v>24104.26</v>
      </c>
      <c r="D95" s="4">
        <v>0.67700000000000005</v>
      </c>
      <c r="E95" s="6">
        <v>1235.05</v>
      </c>
      <c r="F95" s="6">
        <v>1173.96</v>
      </c>
      <c r="G95" s="4">
        <v>0</v>
      </c>
      <c r="H95" s="4">
        <v>0</v>
      </c>
    </row>
    <row r="96" spans="1:8" x14ac:dyDescent="0.4">
      <c r="A96" s="4" t="s">
        <v>138</v>
      </c>
      <c r="B96" s="4" t="s">
        <v>143</v>
      </c>
      <c r="C96" s="6">
        <v>5308.71</v>
      </c>
      <c r="D96" s="4">
        <v>0.14899999999999999</v>
      </c>
      <c r="E96" s="6">
        <v>1723.54</v>
      </c>
      <c r="F96" s="6">
        <v>1320.9</v>
      </c>
      <c r="G96" s="4">
        <v>0</v>
      </c>
      <c r="H96" s="4">
        <v>0</v>
      </c>
    </row>
    <row r="97" spans="1:8" x14ac:dyDescent="0.4">
      <c r="A97" s="4" t="s">
        <v>472</v>
      </c>
      <c r="B97" s="4" t="s">
        <v>16</v>
      </c>
      <c r="C97" s="6">
        <v>4953.6000000000004</v>
      </c>
      <c r="D97" s="4">
        <v>0.13900000000000001</v>
      </c>
      <c r="E97" s="6">
        <v>1688.68</v>
      </c>
      <c r="F97" s="6">
        <v>1309.73</v>
      </c>
      <c r="G97" s="4">
        <v>0</v>
      </c>
      <c r="H97" s="4">
        <v>0</v>
      </c>
    </row>
    <row r="98" spans="1:8" x14ac:dyDescent="0.4">
      <c r="A98" s="4" t="s">
        <v>474</v>
      </c>
      <c r="B98" s="4" t="s">
        <v>137</v>
      </c>
      <c r="C98" s="4">
        <v>355.11</v>
      </c>
      <c r="D98" s="4">
        <v>0.01</v>
      </c>
      <c r="E98" s="4">
        <v>34.86</v>
      </c>
      <c r="F98" s="4">
        <v>11.17</v>
      </c>
      <c r="G98" s="4">
        <v>0</v>
      </c>
      <c r="H98" s="4">
        <v>0</v>
      </c>
    </row>
    <row r="99" spans="1:8" x14ac:dyDescent="0.4">
      <c r="A99" s="4" t="s">
        <v>142</v>
      </c>
      <c r="B99" s="4" t="s">
        <v>147</v>
      </c>
      <c r="C99" s="6">
        <v>5360.5</v>
      </c>
      <c r="D99" s="4">
        <v>0.151</v>
      </c>
      <c r="E99" s="6">
        <v>1812.39</v>
      </c>
      <c r="F99" s="6">
        <v>1261.8599999999999</v>
      </c>
      <c r="G99" s="4">
        <v>0</v>
      </c>
      <c r="H99" s="4">
        <v>0</v>
      </c>
    </row>
    <row r="100" spans="1:8" x14ac:dyDescent="0.4">
      <c r="A100" s="4" t="s">
        <v>144</v>
      </c>
      <c r="B100" s="4" t="s">
        <v>16</v>
      </c>
      <c r="C100" s="6">
        <v>5360.5</v>
      </c>
      <c r="D100" s="4">
        <v>0.151</v>
      </c>
      <c r="E100" s="6">
        <v>1812.39</v>
      </c>
      <c r="F100" s="6">
        <v>1261.8599999999999</v>
      </c>
      <c r="G100" s="4">
        <v>0</v>
      </c>
      <c r="H100" s="4">
        <v>0</v>
      </c>
    </row>
    <row r="101" spans="1:8" x14ac:dyDescent="0.4">
      <c r="A101" s="4" t="s">
        <v>146</v>
      </c>
      <c r="B101" s="4" t="s">
        <v>150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</row>
    <row r="102" spans="1:8" x14ac:dyDescent="0.4">
      <c r="A102" s="4" t="s">
        <v>475</v>
      </c>
      <c r="B102" s="4" t="s">
        <v>152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</row>
    <row r="103" spans="1:8" x14ac:dyDescent="0.4">
      <c r="A103" s="4" t="s">
        <v>153</v>
      </c>
      <c r="B103" s="5" t="s">
        <v>154</v>
      </c>
      <c r="C103" s="6">
        <v>291309.23</v>
      </c>
      <c r="D103" s="4">
        <v>8.1880000000000006</v>
      </c>
      <c r="E103" s="6">
        <v>144850.75</v>
      </c>
      <c r="F103" s="6">
        <v>16057.86</v>
      </c>
      <c r="G103" s="4">
        <v>0</v>
      </c>
      <c r="H103" s="4">
        <v>0</v>
      </c>
    </row>
    <row r="104" spans="1:8" x14ac:dyDescent="0.4">
      <c r="A104" s="4" t="s">
        <v>476</v>
      </c>
      <c r="B104" s="4" t="s">
        <v>156</v>
      </c>
      <c r="C104" s="6">
        <v>89658.61</v>
      </c>
      <c r="D104" s="4">
        <v>2.52</v>
      </c>
      <c r="E104" s="6">
        <v>36302.230000000003</v>
      </c>
      <c r="F104" s="6">
        <v>16057.86</v>
      </c>
      <c r="G104" s="4">
        <v>0</v>
      </c>
      <c r="H104" s="4">
        <v>0</v>
      </c>
    </row>
    <row r="105" spans="1:8" x14ac:dyDescent="0.4">
      <c r="A105" s="4" t="s">
        <v>477</v>
      </c>
      <c r="B105" s="4" t="s">
        <v>158</v>
      </c>
      <c r="C105" s="6">
        <v>89658.61</v>
      </c>
      <c r="D105" s="4">
        <v>2.52</v>
      </c>
      <c r="E105" s="6">
        <v>36302.230000000003</v>
      </c>
      <c r="F105" s="6">
        <v>16057.86</v>
      </c>
      <c r="G105" s="4">
        <v>0</v>
      </c>
      <c r="H105" s="4">
        <v>0</v>
      </c>
    </row>
    <row r="106" spans="1:8" x14ac:dyDescent="0.4">
      <c r="A106" s="4" t="s">
        <v>155</v>
      </c>
      <c r="B106" s="4" t="s">
        <v>160</v>
      </c>
      <c r="C106" s="6">
        <v>201650.62</v>
      </c>
      <c r="D106" s="4">
        <v>5.6680000000000001</v>
      </c>
      <c r="E106" s="6">
        <v>108548.52</v>
      </c>
      <c r="F106" s="4">
        <v>0</v>
      </c>
      <c r="G106" s="4">
        <v>0</v>
      </c>
      <c r="H106" s="4">
        <v>0</v>
      </c>
    </row>
    <row r="107" spans="1:8" x14ac:dyDescent="0.4">
      <c r="A107" s="4" t="s">
        <v>157</v>
      </c>
      <c r="B107" s="4" t="s">
        <v>158</v>
      </c>
      <c r="C107" s="6">
        <v>201650.62</v>
      </c>
      <c r="D107" s="4">
        <v>5.6680000000000001</v>
      </c>
      <c r="E107" s="6">
        <v>108548.52</v>
      </c>
      <c r="F107" s="4">
        <v>0</v>
      </c>
      <c r="G107" s="4">
        <v>0</v>
      </c>
      <c r="H107" s="4">
        <v>0</v>
      </c>
    </row>
    <row r="108" spans="1:8" x14ac:dyDescent="0.4">
      <c r="A108" s="4" t="s">
        <v>162</v>
      </c>
      <c r="B108" s="5" t="s">
        <v>163</v>
      </c>
      <c r="C108" s="6">
        <v>209791.83</v>
      </c>
      <c r="D108" s="4">
        <v>5.8959999999999999</v>
      </c>
      <c r="E108" s="6">
        <v>38047.57</v>
      </c>
      <c r="F108" s="6">
        <v>41051.980000000003</v>
      </c>
      <c r="G108" s="4">
        <v>0</v>
      </c>
      <c r="H108" s="4">
        <v>0</v>
      </c>
    </row>
    <row r="109" spans="1:8" x14ac:dyDescent="0.4">
      <c r="A109" s="4" t="s">
        <v>164</v>
      </c>
      <c r="B109" s="4" t="s">
        <v>10</v>
      </c>
      <c r="C109" s="6">
        <v>209791.83</v>
      </c>
      <c r="D109" s="4">
        <v>5.8959999999999999</v>
      </c>
      <c r="E109" s="6">
        <v>38047.57</v>
      </c>
      <c r="F109" s="6">
        <v>41051.980000000003</v>
      </c>
      <c r="G109" s="4">
        <v>0</v>
      </c>
      <c r="H109" s="4">
        <v>0</v>
      </c>
    </row>
    <row r="110" spans="1:8" x14ac:dyDescent="0.4">
      <c r="A110" s="4" t="s">
        <v>165</v>
      </c>
      <c r="B110" s="4" t="s">
        <v>166</v>
      </c>
      <c r="C110" s="6">
        <v>10715.07</v>
      </c>
      <c r="D110" s="4">
        <v>0.30099999999999999</v>
      </c>
      <c r="E110" s="4">
        <v>586.49</v>
      </c>
      <c r="F110" s="6">
        <v>3430.87</v>
      </c>
      <c r="G110" s="4">
        <v>0</v>
      </c>
      <c r="H110" s="4">
        <v>0</v>
      </c>
    </row>
    <row r="111" spans="1:8" x14ac:dyDescent="0.4">
      <c r="A111" s="4" t="s">
        <v>167</v>
      </c>
      <c r="B111" s="4" t="s">
        <v>168</v>
      </c>
      <c r="C111" s="6">
        <v>117282.01</v>
      </c>
      <c r="D111" s="4">
        <v>3.2959999999999998</v>
      </c>
      <c r="E111" s="6">
        <v>26700.68</v>
      </c>
      <c r="F111" s="6">
        <v>35961.589999999997</v>
      </c>
      <c r="G111" s="4">
        <v>0</v>
      </c>
      <c r="H111" s="4">
        <v>0</v>
      </c>
    </row>
    <row r="112" spans="1:8" x14ac:dyDescent="0.4">
      <c r="A112" s="4" t="s">
        <v>169</v>
      </c>
      <c r="B112" s="4" t="s">
        <v>170</v>
      </c>
      <c r="C112" s="6">
        <v>81794.75</v>
      </c>
      <c r="D112" s="4">
        <v>2.2989999999999999</v>
      </c>
      <c r="E112" s="6">
        <v>10760.4</v>
      </c>
      <c r="F112" s="6">
        <v>1659.52</v>
      </c>
      <c r="G112" s="4">
        <v>0</v>
      </c>
      <c r="H112" s="4">
        <v>0</v>
      </c>
    </row>
    <row r="113" spans="1:8" x14ac:dyDescent="0.4">
      <c r="A113" s="4" t="s">
        <v>171</v>
      </c>
      <c r="B113" s="5" t="s">
        <v>172</v>
      </c>
      <c r="C113" s="6">
        <v>31548</v>
      </c>
      <c r="D113" s="4">
        <v>0.88700000000000001</v>
      </c>
      <c r="E113" s="6">
        <v>4205.3500000000004</v>
      </c>
      <c r="F113" s="6">
        <v>20039.29</v>
      </c>
      <c r="G113" s="4">
        <v>0</v>
      </c>
      <c r="H113" s="4">
        <v>0</v>
      </c>
    </row>
    <row r="114" spans="1:8" x14ac:dyDescent="0.4">
      <c r="A114" s="4" t="s">
        <v>483</v>
      </c>
      <c r="B114" s="4" t="s">
        <v>174</v>
      </c>
      <c r="C114" s="6">
        <v>31548</v>
      </c>
      <c r="D114" s="4">
        <v>0.88700000000000001</v>
      </c>
      <c r="E114" s="6">
        <v>4205.3500000000004</v>
      </c>
      <c r="F114" s="6">
        <v>20039.29</v>
      </c>
      <c r="G114" s="4">
        <v>0</v>
      </c>
      <c r="H114" s="4">
        <v>0</v>
      </c>
    </row>
    <row r="115" spans="1:8" x14ac:dyDescent="0.4">
      <c r="A115" s="4" t="s">
        <v>484</v>
      </c>
      <c r="B115" s="4" t="s">
        <v>176</v>
      </c>
      <c r="C115" s="6">
        <v>31548</v>
      </c>
      <c r="D115" s="4">
        <v>0.88700000000000001</v>
      </c>
      <c r="E115" s="6">
        <v>4205.3500000000004</v>
      </c>
      <c r="F115" s="6">
        <v>20039.29</v>
      </c>
      <c r="G115" s="4">
        <v>0</v>
      </c>
      <c r="H115" s="4">
        <v>0</v>
      </c>
    </row>
    <row r="116" spans="1:8" x14ac:dyDescent="0.4">
      <c r="A116" s="1" t="s">
        <v>177</v>
      </c>
      <c r="B116" s="1" t="s">
        <v>178</v>
      </c>
      <c r="C116" s="3">
        <v>169424.3</v>
      </c>
      <c r="D116" s="1">
        <v>4.7619999999999996</v>
      </c>
      <c r="E116" s="1">
        <v>0</v>
      </c>
      <c r="F116" s="1">
        <v>0</v>
      </c>
      <c r="G116" s="1">
        <v>0</v>
      </c>
      <c r="H116" s="3">
        <v>169424.3</v>
      </c>
    </row>
    <row r="117" spans="1:8" x14ac:dyDescent="0.4">
      <c r="A117" s="4" t="s">
        <v>179</v>
      </c>
      <c r="B117" s="5" t="s">
        <v>180</v>
      </c>
      <c r="C117" s="6">
        <v>169424.3</v>
      </c>
      <c r="D117" s="4">
        <v>4.7619999999999996</v>
      </c>
      <c r="E117" s="4">
        <v>0</v>
      </c>
      <c r="F117" s="4">
        <v>0</v>
      </c>
      <c r="G117" s="4">
        <v>0</v>
      </c>
      <c r="H117" s="6">
        <v>169424.3</v>
      </c>
    </row>
    <row r="118" spans="1:8" x14ac:dyDescent="0.4">
      <c r="A118" s="4" t="s">
        <v>541</v>
      </c>
      <c r="B118" s="4" t="s">
        <v>182</v>
      </c>
      <c r="C118" s="6">
        <v>169424.3</v>
      </c>
      <c r="D118" s="4">
        <v>4.7619999999999996</v>
      </c>
      <c r="E118" s="4">
        <v>0</v>
      </c>
      <c r="F118" s="4">
        <v>0</v>
      </c>
      <c r="G118" s="4">
        <v>0</v>
      </c>
      <c r="H118" s="6">
        <v>169424.3</v>
      </c>
    </row>
    <row r="119" spans="1:8" x14ac:dyDescent="0.4">
      <c r="A119" s="4" t="s">
        <v>542</v>
      </c>
      <c r="B119" s="4" t="s">
        <v>184</v>
      </c>
      <c r="C119" s="6">
        <v>169424.3</v>
      </c>
      <c r="D119" s="4">
        <v>4.7619999999999996</v>
      </c>
      <c r="E119" s="4">
        <v>0</v>
      </c>
      <c r="F119" s="4">
        <v>0</v>
      </c>
      <c r="G119" s="4">
        <v>0</v>
      </c>
      <c r="H119" s="6">
        <v>169424.3</v>
      </c>
    </row>
    <row r="120" spans="1:8" x14ac:dyDescent="0.4">
      <c r="A120" s="4" t="s">
        <v>185</v>
      </c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1995-DE12-44CB-9879-CA36214D4290}">
  <sheetPr>
    <pageSetUpPr autoPageBreaks="0" fitToPage="1"/>
  </sheetPr>
  <dimension ref="A1:G283"/>
  <sheetViews>
    <sheetView showOutlineSymbols="0" workbookViewId="0">
      <selection activeCell="J17" sqref="J17"/>
    </sheetView>
  </sheetViews>
  <sheetFormatPr defaultColWidth="10.84375" defaultRowHeight="15" customHeight="1" x14ac:dyDescent="0.4"/>
  <cols>
    <col min="1" max="16384" width="10.84375" style="18"/>
  </cols>
  <sheetData>
    <row r="1" spans="1:7" ht="13.4" customHeight="1" x14ac:dyDescent="0.4">
      <c r="A1" s="17" t="s">
        <v>186</v>
      </c>
      <c r="B1" s="17" t="s">
        <v>187</v>
      </c>
      <c r="C1" s="17" t="s">
        <v>188</v>
      </c>
      <c r="D1" s="17" t="s">
        <v>189</v>
      </c>
      <c r="E1" s="17" t="s">
        <v>190</v>
      </c>
      <c r="F1" s="17" t="s">
        <v>191</v>
      </c>
      <c r="G1" s="17" t="s">
        <v>192</v>
      </c>
    </row>
    <row r="2" spans="1:7" ht="13.4" customHeight="1" x14ac:dyDescent="0.4">
      <c r="A2" s="19">
        <v>1</v>
      </c>
      <c r="B2" s="20" t="s">
        <v>193</v>
      </c>
      <c r="C2" s="20" t="s">
        <v>194</v>
      </c>
      <c r="D2" s="20" t="s">
        <v>195</v>
      </c>
      <c r="E2" s="21">
        <v>9420.3109999999997</v>
      </c>
      <c r="F2" s="22">
        <v>3.84</v>
      </c>
      <c r="G2" s="22">
        <v>36173.99</v>
      </c>
    </row>
    <row r="3" spans="1:7" ht="13.4" customHeight="1" x14ac:dyDescent="0.4">
      <c r="A3" s="19">
        <v>246</v>
      </c>
      <c r="B3" s="20" t="s">
        <v>193</v>
      </c>
      <c r="C3" s="20" t="s">
        <v>194</v>
      </c>
      <c r="D3" s="20" t="s">
        <v>195</v>
      </c>
      <c r="E3" s="21">
        <v>1290</v>
      </c>
      <c r="F3" s="22">
        <v>3.84</v>
      </c>
      <c r="G3" s="22">
        <v>4953.6000000000004</v>
      </c>
    </row>
    <row r="4" spans="1:7" ht="13.4" customHeight="1" x14ac:dyDescent="0.4">
      <c r="A4" s="19">
        <v>280</v>
      </c>
      <c r="B4" s="20" t="s">
        <v>193</v>
      </c>
      <c r="C4" s="20" t="s">
        <v>194</v>
      </c>
      <c r="D4" s="20" t="s">
        <v>195</v>
      </c>
      <c r="E4" s="21">
        <v>1128</v>
      </c>
      <c r="F4" s="22">
        <v>3.84</v>
      </c>
      <c r="G4" s="22">
        <v>4331.5200000000004</v>
      </c>
    </row>
    <row r="5" spans="1:7" ht="13.4" customHeight="1" x14ac:dyDescent="0.4">
      <c r="A5" s="19">
        <v>249</v>
      </c>
      <c r="B5" s="20" t="s">
        <v>196</v>
      </c>
      <c r="C5" s="20" t="s">
        <v>197</v>
      </c>
      <c r="D5" s="20" t="s">
        <v>195</v>
      </c>
      <c r="E5" s="21">
        <v>710</v>
      </c>
      <c r="F5" s="22">
        <v>7.55</v>
      </c>
      <c r="G5" s="22">
        <v>5360.5</v>
      </c>
    </row>
    <row r="6" spans="1:7" ht="13.4" customHeight="1" x14ac:dyDescent="0.4">
      <c r="A6" s="19">
        <v>6</v>
      </c>
      <c r="B6" s="20" t="s">
        <v>198</v>
      </c>
      <c r="C6" s="20" t="s">
        <v>424</v>
      </c>
      <c r="D6" s="20" t="s">
        <v>425</v>
      </c>
      <c r="E6" s="21">
        <v>43629.599999999999</v>
      </c>
      <c r="F6" s="22">
        <v>0.25</v>
      </c>
      <c r="G6" s="22">
        <v>10907.4</v>
      </c>
    </row>
    <row r="7" spans="1:7" ht="13.4" customHeight="1" x14ac:dyDescent="0.4">
      <c r="A7" s="19">
        <v>19</v>
      </c>
      <c r="B7" s="20" t="s">
        <v>198</v>
      </c>
      <c r="C7" s="20" t="s">
        <v>424</v>
      </c>
      <c r="D7" s="20" t="s">
        <v>425</v>
      </c>
      <c r="E7" s="21">
        <v>71902.3</v>
      </c>
      <c r="F7" s="22">
        <v>0.25</v>
      </c>
      <c r="G7" s="22">
        <v>17975.580000000002</v>
      </c>
    </row>
    <row r="8" spans="1:7" ht="13.4" customHeight="1" x14ac:dyDescent="0.4">
      <c r="A8" s="19">
        <v>33</v>
      </c>
      <c r="B8" s="20" t="s">
        <v>198</v>
      </c>
      <c r="C8" s="20" t="s">
        <v>424</v>
      </c>
      <c r="D8" s="20" t="s">
        <v>425</v>
      </c>
      <c r="E8" s="21">
        <v>8489</v>
      </c>
      <c r="F8" s="22">
        <v>0.25</v>
      </c>
      <c r="G8" s="22">
        <v>2122.25</v>
      </c>
    </row>
    <row r="9" spans="1:7" ht="13.4" customHeight="1" x14ac:dyDescent="0.4">
      <c r="A9" s="19">
        <v>97</v>
      </c>
      <c r="B9" s="20" t="s">
        <v>198</v>
      </c>
      <c r="C9" s="20" t="s">
        <v>424</v>
      </c>
      <c r="D9" s="20" t="s">
        <v>425</v>
      </c>
      <c r="E9" s="21">
        <v>4859.3599999999997</v>
      </c>
      <c r="F9" s="22">
        <v>0.25</v>
      </c>
      <c r="G9" s="22">
        <v>1214.8399999999999</v>
      </c>
    </row>
    <row r="10" spans="1:7" ht="13.4" customHeight="1" x14ac:dyDescent="0.4">
      <c r="A10" s="19">
        <v>102</v>
      </c>
      <c r="B10" s="20" t="s">
        <v>198</v>
      </c>
      <c r="C10" s="20" t="s">
        <v>424</v>
      </c>
      <c r="D10" s="20" t="s">
        <v>425</v>
      </c>
      <c r="E10" s="21">
        <v>3506</v>
      </c>
      <c r="F10" s="22">
        <v>0.25</v>
      </c>
      <c r="G10" s="22">
        <v>876.5</v>
      </c>
    </row>
    <row r="11" spans="1:7" ht="13.4" customHeight="1" x14ac:dyDescent="0.4">
      <c r="A11" s="19">
        <v>125</v>
      </c>
      <c r="B11" s="20" t="s">
        <v>198</v>
      </c>
      <c r="C11" s="20" t="s">
        <v>424</v>
      </c>
      <c r="D11" s="20" t="s">
        <v>425</v>
      </c>
      <c r="E11" s="21">
        <v>783.12</v>
      </c>
      <c r="F11" s="22">
        <v>0.25</v>
      </c>
      <c r="G11" s="22">
        <v>195.78</v>
      </c>
    </row>
    <row r="12" spans="1:7" ht="13.4" customHeight="1" x14ac:dyDescent="0.4">
      <c r="A12" s="19">
        <v>151</v>
      </c>
      <c r="B12" s="20" t="s">
        <v>198</v>
      </c>
      <c r="C12" s="20" t="s">
        <v>424</v>
      </c>
      <c r="D12" s="20" t="s">
        <v>425</v>
      </c>
      <c r="E12" s="21">
        <v>132.12</v>
      </c>
      <c r="F12" s="22">
        <v>0.25</v>
      </c>
      <c r="G12" s="22">
        <v>33.03</v>
      </c>
    </row>
    <row r="13" spans="1:7" ht="13.4" customHeight="1" x14ac:dyDescent="0.4">
      <c r="A13" s="19">
        <v>153</v>
      </c>
      <c r="B13" s="20" t="s">
        <v>198</v>
      </c>
      <c r="C13" s="20" t="s">
        <v>424</v>
      </c>
      <c r="D13" s="20" t="s">
        <v>425</v>
      </c>
      <c r="E13" s="21">
        <v>744.4</v>
      </c>
      <c r="F13" s="22">
        <v>0.25</v>
      </c>
      <c r="G13" s="22">
        <v>186.1</v>
      </c>
    </row>
    <row r="14" spans="1:7" ht="13.4" customHeight="1" x14ac:dyDescent="0.4">
      <c r="A14" s="19">
        <v>157</v>
      </c>
      <c r="B14" s="20" t="s">
        <v>198</v>
      </c>
      <c r="C14" s="20" t="s">
        <v>424</v>
      </c>
      <c r="D14" s="20" t="s">
        <v>425</v>
      </c>
      <c r="E14" s="21">
        <v>944.96</v>
      </c>
      <c r="F14" s="22">
        <v>0.25</v>
      </c>
      <c r="G14" s="22">
        <v>236.24</v>
      </c>
    </row>
    <row r="15" spans="1:7" ht="13.4" customHeight="1" x14ac:dyDescent="0.4">
      <c r="A15" s="19">
        <v>174</v>
      </c>
      <c r="B15" s="20" t="s">
        <v>198</v>
      </c>
      <c r="C15" s="20" t="s">
        <v>424</v>
      </c>
      <c r="D15" s="20" t="s">
        <v>425</v>
      </c>
      <c r="E15" s="21">
        <v>963.6</v>
      </c>
      <c r="F15" s="22">
        <v>0.25</v>
      </c>
      <c r="G15" s="22">
        <v>240.9</v>
      </c>
    </row>
    <row r="16" spans="1:7" ht="13.4" customHeight="1" x14ac:dyDescent="0.4">
      <c r="A16" s="19">
        <v>191</v>
      </c>
      <c r="B16" s="20" t="s">
        <v>198</v>
      </c>
      <c r="C16" s="20" t="s">
        <v>424</v>
      </c>
      <c r="D16" s="20" t="s">
        <v>425</v>
      </c>
      <c r="E16" s="21">
        <v>2411.5</v>
      </c>
      <c r="F16" s="22">
        <v>0.25</v>
      </c>
      <c r="G16" s="22">
        <v>602.88</v>
      </c>
    </row>
    <row r="17" spans="1:7" ht="13.4" customHeight="1" x14ac:dyDescent="0.4">
      <c r="A17" s="19">
        <v>220</v>
      </c>
      <c r="B17" s="20" t="s">
        <v>198</v>
      </c>
      <c r="C17" s="20" t="s">
        <v>424</v>
      </c>
      <c r="D17" s="20" t="s">
        <v>425</v>
      </c>
      <c r="E17" s="21">
        <v>2411.5</v>
      </c>
      <c r="F17" s="22">
        <v>0.25</v>
      </c>
      <c r="G17" s="22">
        <v>602.88</v>
      </c>
    </row>
    <row r="18" spans="1:7" ht="13.4" customHeight="1" x14ac:dyDescent="0.4">
      <c r="A18" s="19">
        <v>2</v>
      </c>
      <c r="B18" s="20" t="s">
        <v>201</v>
      </c>
      <c r="C18" s="20" t="s">
        <v>202</v>
      </c>
      <c r="D18" s="20" t="s">
        <v>203</v>
      </c>
      <c r="E18" s="21">
        <v>6064</v>
      </c>
      <c r="F18" s="22">
        <v>4.09</v>
      </c>
      <c r="G18" s="22">
        <v>24801.759999999998</v>
      </c>
    </row>
    <row r="19" spans="1:7" ht="13.4" customHeight="1" x14ac:dyDescent="0.4">
      <c r="A19" s="19">
        <v>11</v>
      </c>
      <c r="B19" s="20" t="s">
        <v>201</v>
      </c>
      <c r="C19" s="20" t="s">
        <v>202</v>
      </c>
      <c r="D19" s="20" t="s">
        <v>203</v>
      </c>
      <c r="E19" s="21">
        <v>5857</v>
      </c>
      <c r="F19" s="22">
        <v>4.09</v>
      </c>
      <c r="G19" s="22">
        <v>23955.13</v>
      </c>
    </row>
    <row r="20" spans="1:7" ht="13.4" customHeight="1" x14ac:dyDescent="0.4">
      <c r="A20" s="19">
        <v>38</v>
      </c>
      <c r="B20" s="20" t="s">
        <v>201</v>
      </c>
      <c r="C20" s="20" t="s">
        <v>202</v>
      </c>
      <c r="D20" s="20" t="s">
        <v>203</v>
      </c>
      <c r="E20" s="21">
        <v>2781</v>
      </c>
      <c r="F20" s="22">
        <v>4.09</v>
      </c>
      <c r="G20" s="22">
        <v>11374.29</v>
      </c>
    </row>
    <row r="21" spans="1:7" ht="13.4" customHeight="1" x14ac:dyDescent="0.4">
      <c r="A21" s="19">
        <v>89</v>
      </c>
      <c r="B21" s="20" t="s">
        <v>204</v>
      </c>
      <c r="C21" s="20" t="s">
        <v>205</v>
      </c>
      <c r="D21" s="20" t="s">
        <v>203</v>
      </c>
      <c r="E21" s="21">
        <v>900</v>
      </c>
      <c r="F21" s="22">
        <v>13.71</v>
      </c>
      <c r="G21" s="22">
        <v>12339</v>
      </c>
    </row>
    <row r="22" spans="1:7" ht="22.75" customHeight="1" x14ac:dyDescent="0.4">
      <c r="A22" s="19">
        <v>279</v>
      </c>
      <c r="B22" s="20" t="s">
        <v>206</v>
      </c>
      <c r="C22" s="20" t="s">
        <v>207</v>
      </c>
      <c r="D22" s="20" t="s">
        <v>203</v>
      </c>
      <c r="E22" s="21">
        <v>3760</v>
      </c>
      <c r="F22" s="22">
        <v>0.77</v>
      </c>
      <c r="G22" s="22">
        <v>2895.2</v>
      </c>
    </row>
    <row r="23" spans="1:7" ht="22.75" customHeight="1" x14ac:dyDescent="0.4">
      <c r="A23" s="19">
        <v>5</v>
      </c>
      <c r="B23" s="20" t="s">
        <v>208</v>
      </c>
      <c r="C23" s="20" t="s">
        <v>426</v>
      </c>
      <c r="D23" s="20" t="s">
        <v>195</v>
      </c>
      <c r="E23" s="21">
        <v>2181.48</v>
      </c>
      <c r="F23" s="22">
        <v>18.690000000000001</v>
      </c>
      <c r="G23" s="22">
        <v>40771.86</v>
      </c>
    </row>
    <row r="24" spans="1:7" ht="22.75" customHeight="1" x14ac:dyDescent="0.4">
      <c r="A24" s="19">
        <v>18</v>
      </c>
      <c r="B24" s="20" t="s">
        <v>208</v>
      </c>
      <c r="C24" s="20" t="s">
        <v>426</v>
      </c>
      <c r="D24" s="20" t="s">
        <v>195</v>
      </c>
      <c r="E24" s="21">
        <v>3595.1149999999998</v>
      </c>
      <c r="F24" s="22">
        <v>18.690000000000001</v>
      </c>
      <c r="G24" s="22">
        <v>67192.7</v>
      </c>
    </row>
    <row r="25" spans="1:7" ht="22.75" customHeight="1" x14ac:dyDescent="0.4">
      <c r="A25" s="19">
        <v>32</v>
      </c>
      <c r="B25" s="20" t="s">
        <v>208</v>
      </c>
      <c r="C25" s="20" t="s">
        <v>426</v>
      </c>
      <c r="D25" s="20" t="s">
        <v>195</v>
      </c>
      <c r="E25" s="21">
        <v>424.45</v>
      </c>
      <c r="F25" s="22">
        <v>18.690000000000001</v>
      </c>
      <c r="G25" s="22">
        <v>7932.97</v>
      </c>
    </row>
    <row r="26" spans="1:7" ht="22.75" customHeight="1" x14ac:dyDescent="0.4">
      <c r="A26" s="19">
        <v>101</v>
      </c>
      <c r="B26" s="20" t="s">
        <v>208</v>
      </c>
      <c r="C26" s="20" t="s">
        <v>426</v>
      </c>
      <c r="D26" s="20" t="s">
        <v>195</v>
      </c>
      <c r="E26" s="21">
        <v>175.3</v>
      </c>
      <c r="F26" s="22">
        <v>18.690000000000001</v>
      </c>
      <c r="G26" s="22">
        <v>3276.36</v>
      </c>
    </row>
    <row r="27" spans="1:7" ht="22.75" customHeight="1" x14ac:dyDescent="0.4">
      <c r="A27" s="19">
        <v>154</v>
      </c>
      <c r="B27" s="20" t="s">
        <v>208</v>
      </c>
      <c r="C27" s="20" t="s">
        <v>426</v>
      </c>
      <c r="D27" s="20" t="s">
        <v>195</v>
      </c>
      <c r="E27" s="21">
        <v>37.22</v>
      </c>
      <c r="F27" s="22">
        <v>18.690000000000001</v>
      </c>
      <c r="G27" s="22">
        <v>695.64</v>
      </c>
    </row>
    <row r="28" spans="1:7" ht="22.75" customHeight="1" x14ac:dyDescent="0.4">
      <c r="A28" s="19">
        <v>14</v>
      </c>
      <c r="B28" s="20" t="s">
        <v>210</v>
      </c>
      <c r="C28" s="20" t="s">
        <v>211</v>
      </c>
      <c r="D28" s="20" t="s">
        <v>195</v>
      </c>
      <c r="E28" s="21">
        <v>559.9</v>
      </c>
      <c r="F28" s="22">
        <v>5.74</v>
      </c>
      <c r="G28" s="22">
        <v>3213.83</v>
      </c>
    </row>
    <row r="29" spans="1:7" ht="22.75" customHeight="1" x14ac:dyDescent="0.4">
      <c r="A29" s="19">
        <v>28</v>
      </c>
      <c r="B29" s="20" t="s">
        <v>210</v>
      </c>
      <c r="C29" s="20" t="s">
        <v>211</v>
      </c>
      <c r="D29" s="20" t="s">
        <v>195</v>
      </c>
      <c r="E29" s="21">
        <v>2198.52</v>
      </c>
      <c r="F29" s="22">
        <v>5.74</v>
      </c>
      <c r="G29" s="22">
        <v>12619.5</v>
      </c>
    </row>
    <row r="30" spans="1:7" ht="22.75" customHeight="1" x14ac:dyDescent="0.4">
      <c r="A30" s="19">
        <v>41</v>
      </c>
      <c r="B30" s="20" t="s">
        <v>210</v>
      </c>
      <c r="C30" s="20" t="s">
        <v>211</v>
      </c>
      <c r="D30" s="20" t="s">
        <v>195</v>
      </c>
      <c r="E30" s="21">
        <v>213.3</v>
      </c>
      <c r="F30" s="22">
        <v>5.74</v>
      </c>
      <c r="G30" s="22">
        <v>1224.3399999999999</v>
      </c>
    </row>
    <row r="31" spans="1:7" ht="13.4" customHeight="1" x14ac:dyDescent="0.4">
      <c r="A31" s="19">
        <v>15</v>
      </c>
      <c r="B31" s="20" t="s">
        <v>212</v>
      </c>
      <c r="C31" s="20" t="s">
        <v>213</v>
      </c>
      <c r="D31" s="20" t="s">
        <v>195</v>
      </c>
      <c r="E31" s="21">
        <v>559.9</v>
      </c>
      <c r="F31" s="22">
        <v>1.73</v>
      </c>
      <c r="G31" s="22">
        <v>968.63</v>
      </c>
    </row>
    <row r="32" spans="1:7" ht="13.4" customHeight="1" x14ac:dyDescent="0.4">
      <c r="A32" s="19">
        <v>29</v>
      </c>
      <c r="B32" s="20" t="s">
        <v>212</v>
      </c>
      <c r="C32" s="20" t="s">
        <v>213</v>
      </c>
      <c r="D32" s="20" t="s">
        <v>195</v>
      </c>
      <c r="E32" s="21">
        <v>2198.52</v>
      </c>
      <c r="F32" s="22">
        <v>1.73</v>
      </c>
      <c r="G32" s="22">
        <v>3803.44</v>
      </c>
    </row>
    <row r="33" spans="1:7" ht="13.4" customHeight="1" x14ac:dyDescent="0.4">
      <c r="A33" s="19">
        <v>42</v>
      </c>
      <c r="B33" s="20" t="s">
        <v>212</v>
      </c>
      <c r="C33" s="20" t="s">
        <v>213</v>
      </c>
      <c r="D33" s="20" t="s">
        <v>195</v>
      </c>
      <c r="E33" s="21">
        <v>213.3</v>
      </c>
      <c r="F33" s="22">
        <v>1.73</v>
      </c>
      <c r="G33" s="22">
        <v>369.01</v>
      </c>
    </row>
    <row r="34" spans="1:7" ht="13.4" customHeight="1" x14ac:dyDescent="0.4">
      <c r="A34" s="19">
        <v>44</v>
      </c>
      <c r="B34" s="20" t="s">
        <v>212</v>
      </c>
      <c r="C34" s="20" t="s">
        <v>213</v>
      </c>
      <c r="D34" s="20" t="s">
        <v>195</v>
      </c>
      <c r="E34" s="21">
        <v>1881.5</v>
      </c>
      <c r="F34" s="22">
        <v>1.73</v>
      </c>
      <c r="G34" s="22">
        <v>3255</v>
      </c>
    </row>
    <row r="35" spans="1:7" ht="13.4" customHeight="1" x14ac:dyDescent="0.4">
      <c r="A35" s="19">
        <v>100</v>
      </c>
      <c r="B35" s="20" t="s">
        <v>212</v>
      </c>
      <c r="C35" s="20" t="s">
        <v>213</v>
      </c>
      <c r="D35" s="20" t="s">
        <v>195</v>
      </c>
      <c r="E35" s="21">
        <v>83.7</v>
      </c>
      <c r="F35" s="22">
        <v>1.73</v>
      </c>
      <c r="G35" s="22">
        <v>144.80000000000001</v>
      </c>
    </row>
    <row r="36" spans="1:7" ht="13.4" customHeight="1" x14ac:dyDescent="0.4">
      <c r="A36" s="19">
        <v>192</v>
      </c>
      <c r="B36" s="20" t="s">
        <v>212</v>
      </c>
      <c r="C36" s="20" t="s">
        <v>213</v>
      </c>
      <c r="D36" s="20" t="s">
        <v>195</v>
      </c>
      <c r="E36" s="21">
        <v>1227.133</v>
      </c>
      <c r="F36" s="22">
        <v>1.73</v>
      </c>
      <c r="G36" s="22">
        <v>2122.94</v>
      </c>
    </row>
    <row r="37" spans="1:7" ht="13.4" customHeight="1" x14ac:dyDescent="0.4">
      <c r="A37" s="19">
        <v>205</v>
      </c>
      <c r="B37" s="20" t="s">
        <v>212</v>
      </c>
      <c r="C37" s="20" t="s">
        <v>213</v>
      </c>
      <c r="D37" s="20" t="s">
        <v>195</v>
      </c>
      <c r="E37" s="21">
        <v>339.06799999999998</v>
      </c>
      <c r="F37" s="22">
        <v>1.73</v>
      </c>
      <c r="G37" s="22">
        <v>586.59</v>
      </c>
    </row>
    <row r="38" spans="1:7" ht="13.4" customHeight="1" x14ac:dyDescent="0.4">
      <c r="A38" s="19">
        <v>278</v>
      </c>
      <c r="B38" s="20" t="s">
        <v>212</v>
      </c>
      <c r="C38" s="20" t="s">
        <v>213</v>
      </c>
      <c r="D38" s="20" t="s">
        <v>195</v>
      </c>
      <c r="E38" s="21">
        <v>0</v>
      </c>
      <c r="F38" s="22">
        <v>1.73</v>
      </c>
      <c r="G38" s="22">
        <v>0</v>
      </c>
    </row>
    <row r="39" spans="1:7" ht="13.4" customHeight="1" x14ac:dyDescent="0.4">
      <c r="A39" s="19">
        <v>7</v>
      </c>
      <c r="B39" s="20" t="s">
        <v>214</v>
      </c>
      <c r="C39" s="20" t="s">
        <v>215</v>
      </c>
      <c r="D39" s="20" t="s">
        <v>195</v>
      </c>
      <c r="E39" s="21">
        <v>2181.48</v>
      </c>
      <c r="F39" s="22">
        <v>1.83</v>
      </c>
      <c r="G39" s="22">
        <v>3992.11</v>
      </c>
    </row>
    <row r="40" spans="1:7" ht="13.4" customHeight="1" x14ac:dyDescent="0.4">
      <c r="A40" s="19">
        <v>20</v>
      </c>
      <c r="B40" s="20" t="s">
        <v>214</v>
      </c>
      <c r="C40" s="20" t="s">
        <v>215</v>
      </c>
      <c r="D40" s="20" t="s">
        <v>195</v>
      </c>
      <c r="E40" s="21">
        <v>3614.5250000000001</v>
      </c>
      <c r="F40" s="22">
        <v>1.83</v>
      </c>
      <c r="G40" s="22">
        <v>6614.58</v>
      </c>
    </row>
    <row r="41" spans="1:7" ht="13.4" customHeight="1" x14ac:dyDescent="0.4">
      <c r="A41" s="19">
        <v>34</v>
      </c>
      <c r="B41" s="20" t="s">
        <v>214</v>
      </c>
      <c r="C41" s="20" t="s">
        <v>215</v>
      </c>
      <c r="D41" s="20" t="s">
        <v>195</v>
      </c>
      <c r="E41" s="21">
        <v>424.45</v>
      </c>
      <c r="F41" s="22">
        <v>1.83</v>
      </c>
      <c r="G41" s="22">
        <v>776.74</v>
      </c>
    </row>
    <row r="42" spans="1:7" ht="13.4" customHeight="1" x14ac:dyDescent="0.4">
      <c r="A42" s="19">
        <v>88</v>
      </c>
      <c r="B42" s="20" t="s">
        <v>214</v>
      </c>
      <c r="C42" s="20" t="s">
        <v>215</v>
      </c>
      <c r="D42" s="20" t="s">
        <v>195</v>
      </c>
      <c r="E42" s="21">
        <v>1368</v>
      </c>
      <c r="F42" s="22">
        <v>1.83</v>
      </c>
      <c r="G42" s="22">
        <v>2503.44</v>
      </c>
    </row>
    <row r="43" spans="1:7" ht="13.4" customHeight="1" x14ac:dyDescent="0.4">
      <c r="A43" s="19">
        <v>103</v>
      </c>
      <c r="B43" s="20" t="s">
        <v>214</v>
      </c>
      <c r="C43" s="20" t="s">
        <v>215</v>
      </c>
      <c r="D43" s="20" t="s">
        <v>195</v>
      </c>
      <c r="E43" s="21">
        <v>175.3</v>
      </c>
      <c r="F43" s="22">
        <v>1.83</v>
      </c>
      <c r="G43" s="22">
        <v>320.8</v>
      </c>
    </row>
    <row r="44" spans="1:7" ht="13.4" customHeight="1" x14ac:dyDescent="0.4">
      <c r="A44" s="19">
        <v>152</v>
      </c>
      <c r="B44" s="20" t="s">
        <v>214</v>
      </c>
      <c r="C44" s="20" t="s">
        <v>215</v>
      </c>
      <c r="D44" s="20" t="s">
        <v>195</v>
      </c>
      <c r="E44" s="21">
        <v>37.22</v>
      </c>
      <c r="F44" s="22">
        <v>1.83</v>
      </c>
      <c r="G44" s="22">
        <v>68.11</v>
      </c>
    </row>
    <row r="45" spans="1:7" ht="13.4" customHeight="1" x14ac:dyDescent="0.4">
      <c r="A45" s="19">
        <v>99</v>
      </c>
      <c r="B45" s="20" t="s">
        <v>216</v>
      </c>
      <c r="C45" s="20" t="s">
        <v>217</v>
      </c>
      <c r="D45" s="20" t="s">
        <v>195</v>
      </c>
      <c r="E45" s="21">
        <v>83.7</v>
      </c>
      <c r="F45" s="22">
        <v>0.62</v>
      </c>
      <c r="G45" s="22">
        <v>51.89</v>
      </c>
    </row>
    <row r="46" spans="1:7" ht="13.4" customHeight="1" x14ac:dyDescent="0.4">
      <c r="A46" s="19">
        <v>193</v>
      </c>
      <c r="B46" s="20" t="s">
        <v>216</v>
      </c>
      <c r="C46" s="20" t="s">
        <v>217</v>
      </c>
      <c r="D46" s="20" t="s">
        <v>195</v>
      </c>
      <c r="E46" s="21">
        <v>1227.133</v>
      </c>
      <c r="F46" s="22">
        <v>0.62</v>
      </c>
      <c r="G46" s="22">
        <v>760.82</v>
      </c>
    </row>
    <row r="47" spans="1:7" ht="13.4" customHeight="1" x14ac:dyDescent="0.4">
      <c r="A47" s="19">
        <v>206</v>
      </c>
      <c r="B47" s="20" t="s">
        <v>216</v>
      </c>
      <c r="C47" s="20" t="s">
        <v>217</v>
      </c>
      <c r="D47" s="20" t="s">
        <v>195</v>
      </c>
      <c r="E47" s="21">
        <v>339.06799999999998</v>
      </c>
      <c r="F47" s="22">
        <v>0.62</v>
      </c>
      <c r="G47" s="22">
        <v>210.22</v>
      </c>
    </row>
    <row r="48" spans="1:7" ht="13.4" customHeight="1" x14ac:dyDescent="0.4">
      <c r="A48" s="19">
        <v>277</v>
      </c>
      <c r="B48" s="20" t="s">
        <v>216</v>
      </c>
      <c r="C48" s="20" t="s">
        <v>217</v>
      </c>
      <c r="D48" s="20" t="s">
        <v>195</v>
      </c>
      <c r="E48" s="21">
        <v>1636.155</v>
      </c>
      <c r="F48" s="22">
        <v>0.62</v>
      </c>
      <c r="G48" s="22">
        <v>1014.42</v>
      </c>
    </row>
    <row r="49" spans="1:7" ht="22.75" customHeight="1" x14ac:dyDescent="0.4">
      <c r="A49" s="19">
        <v>16</v>
      </c>
      <c r="B49" s="20" t="s">
        <v>218</v>
      </c>
      <c r="C49" s="20" t="s">
        <v>219</v>
      </c>
      <c r="D49" s="20" t="s">
        <v>195</v>
      </c>
      <c r="E49" s="21">
        <v>559.9</v>
      </c>
      <c r="F49" s="22">
        <v>0.74</v>
      </c>
      <c r="G49" s="22">
        <v>414.33</v>
      </c>
    </row>
    <row r="50" spans="1:7" ht="22.75" customHeight="1" x14ac:dyDescent="0.4">
      <c r="A50" s="19">
        <v>30</v>
      </c>
      <c r="B50" s="20" t="s">
        <v>218</v>
      </c>
      <c r="C50" s="20" t="s">
        <v>219</v>
      </c>
      <c r="D50" s="20" t="s">
        <v>195</v>
      </c>
      <c r="E50" s="21">
        <v>2198.52</v>
      </c>
      <c r="F50" s="22">
        <v>0.74</v>
      </c>
      <c r="G50" s="22">
        <v>1626.9</v>
      </c>
    </row>
    <row r="51" spans="1:7" ht="22.75" customHeight="1" x14ac:dyDescent="0.4">
      <c r="A51" s="19">
        <v>43</v>
      </c>
      <c r="B51" s="20" t="s">
        <v>218</v>
      </c>
      <c r="C51" s="20" t="s">
        <v>219</v>
      </c>
      <c r="D51" s="20" t="s">
        <v>195</v>
      </c>
      <c r="E51" s="21">
        <v>213.3</v>
      </c>
      <c r="F51" s="22">
        <v>0.74</v>
      </c>
      <c r="G51" s="22">
        <v>157.84</v>
      </c>
    </row>
    <row r="52" spans="1:7" ht="22.75" customHeight="1" x14ac:dyDescent="0.4">
      <c r="A52" s="19">
        <v>45</v>
      </c>
      <c r="B52" s="20" t="s">
        <v>218</v>
      </c>
      <c r="C52" s="20" t="s">
        <v>219</v>
      </c>
      <c r="D52" s="20" t="s">
        <v>195</v>
      </c>
      <c r="E52" s="21">
        <v>1881.5</v>
      </c>
      <c r="F52" s="22">
        <v>0.74</v>
      </c>
      <c r="G52" s="22">
        <v>1392.31</v>
      </c>
    </row>
    <row r="53" spans="1:7" ht="13.4" customHeight="1" x14ac:dyDescent="0.4">
      <c r="A53" s="19">
        <v>196</v>
      </c>
      <c r="B53" s="20" t="s">
        <v>220</v>
      </c>
      <c r="C53" s="20" t="s">
        <v>221</v>
      </c>
      <c r="D53" s="20" t="s">
        <v>195</v>
      </c>
      <c r="E53" s="21">
        <v>67.17</v>
      </c>
      <c r="F53" s="22">
        <v>28.3</v>
      </c>
      <c r="G53" s="22">
        <v>1900.91</v>
      </c>
    </row>
    <row r="54" spans="1:7" ht="13.4" customHeight="1" x14ac:dyDescent="0.4">
      <c r="A54" s="19">
        <v>216</v>
      </c>
      <c r="B54" s="20" t="s">
        <v>220</v>
      </c>
      <c r="C54" s="20" t="s">
        <v>221</v>
      </c>
      <c r="D54" s="20" t="s">
        <v>195</v>
      </c>
      <c r="E54" s="21">
        <v>29.23</v>
      </c>
      <c r="F54" s="22">
        <v>28.3</v>
      </c>
      <c r="G54" s="22">
        <v>827.21</v>
      </c>
    </row>
    <row r="55" spans="1:7" ht="13.4" customHeight="1" x14ac:dyDescent="0.4">
      <c r="A55" s="19">
        <v>3</v>
      </c>
      <c r="B55" s="20" t="s">
        <v>222</v>
      </c>
      <c r="C55" s="20" t="s">
        <v>223</v>
      </c>
      <c r="D55" s="20" t="s">
        <v>195</v>
      </c>
      <c r="E55" s="21">
        <v>2342.71</v>
      </c>
      <c r="F55" s="22">
        <v>19.02</v>
      </c>
      <c r="G55" s="22">
        <v>44558.34</v>
      </c>
    </row>
    <row r="56" spans="1:7" ht="13.4" customHeight="1" x14ac:dyDescent="0.4">
      <c r="A56" s="19">
        <v>17</v>
      </c>
      <c r="B56" s="20" t="s">
        <v>222</v>
      </c>
      <c r="C56" s="20" t="s">
        <v>223</v>
      </c>
      <c r="D56" s="20" t="s">
        <v>195</v>
      </c>
      <c r="E56" s="21">
        <v>2425.48</v>
      </c>
      <c r="F56" s="22">
        <v>19.02</v>
      </c>
      <c r="G56" s="22">
        <v>46132.63</v>
      </c>
    </row>
    <row r="57" spans="1:7" ht="13.4" customHeight="1" x14ac:dyDescent="0.4">
      <c r="A57" s="19">
        <v>31</v>
      </c>
      <c r="B57" s="20" t="s">
        <v>222</v>
      </c>
      <c r="C57" s="20" t="s">
        <v>223</v>
      </c>
      <c r="D57" s="20" t="s">
        <v>195</v>
      </c>
      <c r="E57" s="21">
        <v>1112.4000000000001</v>
      </c>
      <c r="F57" s="22">
        <v>19.02</v>
      </c>
      <c r="G57" s="22">
        <v>21157.85</v>
      </c>
    </row>
    <row r="58" spans="1:7" ht="22.75" customHeight="1" x14ac:dyDescent="0.4">
      <c r="A58" s="19">
        <v>149</v>
      </c>
      <c r="B58" s="20" t="s">
        <v>224</v>
      </c>
      <c r="C58" s="20" t="s">
        <v>225</v>
      </c>
      <c r="D58" s="20" t="s">
        <v>195</v>
      </c>
      <c r="E58" s="21">
        <v>6.6059999999999999</v>
      </c>
      <c r="F58" s="22">
        <v>197.3</v>
      </c>
      <c r="G58" s="22">
        <v>1303.3599999999999</v>
      </c>
    </row>
    <row r="59" spans="1:7" ht="22.75" customHeight="1" x14ac:dyDescent="0.4">
      <c r="A59" s="19">
        <v>155</v>
      </c>
      <c r="B59" s="20" t="s">
        <v>224</v>
      </c>
      <c r="C59" s="20" t="s">
        <v>225</v>
      </c>
      <c r="D59" s="20" t="s">
        <v>195</v>
      </c>
      <c r="E59" s="21">
        <v>47.247999999999998</v>
      </c>
      <c r="F59" s="22">
        <v>197.3</v>
      </c>
      <c r="G59" s="22">
        <v>9322.0300000000007</v>
      </c>
    </row>
    <row r="60" spans="1:7" ht="22.75" customHeight="1" x14ac:dyDescent="0.4">
      <c r="A60" s="19">
        <v>172</v>
      </c>
      <c r="B60" s="20" t="s">
        <v>224</v>
      </c>
      <c r="C60" s="20" t="s">
        <v>225</v>
      </c>
      <c r="D60" s="20" t="s">
        <v>195</v>
      </c>
      <c r="E60" s="21">
        <v>48.18</v>
      </c>
      <c r="F60" s="22">
        <v>197.3</v>
      </c>
      <c r="G60" s="22">
        <v>9505.91</v>
      </c>
    </row>
    <row r="61" spans="1:7" ht="22.75" customHeight="1" x14ac:dyDescent="0.4">
      <c r="A61" s="19">
        <v>189</v>
      </c>
      <c r="B61" s="20" t="s">
        <v>224</v>
      </c>
      <c r="C61" s="20" t="s">
        <v>225</v>
      </c>
      <c r="D61" s="20" t="s">
        <v>195</v>
      </c>
      <c r="E61" s="21">
        <v>120.575</v>
      </c>
      <c r="F61" s="22">
        <v>197.3</v>
      </c>
      <c r="G61" s="22">
        <v>23789.45</v>
      </c>
    </row>
    <row r="62" spans="1:7" ht="22.75" customHeight="1" x14ac:dyDescent="0.4">
      <c r="A62" s="19">
        <v>218</v>
      </c>
      <c r="B62" s="20" t="s">
        <v>224</v>
      </c>
      <c r="C62" s="20" t="s">
        <v>225</v>
      </c>
      <c r="D62" s="20" t="s">
        <v>195</v>
      </c>
      <c r="E62" s="21">
        <v>120.575</v>
      </c>
      <c r="F62" s="22">
        <v>197.3</v>
      </c>
      <c r="G62" s="22">
        <v>23789.45</v>
      </c>
    </row>
    <row r="63" spans="1:7" ht="22.75" customHeight="1" x14ac:dyDescent="0.4">
      <c r="A63" s="19">
        <v>269</v>
      </c>
      <c r="B63" s="20" t="s">
        <v>226</v>
      </c>
      <c r="C63" s="20" t="s">
        <v>227</v>
      </c>
      <c r="D63" s="20" t="s">
        <v>228</v>
      </c>
      <c r="E63" s="21">
        <v>1139</v>
      </c>
      <c r="F63" s="22">
        <v>0.57999999999999996</v>
      </c>
      <c r="G63" s="22">
        <v>660.62</v>
      </c>
    </row>
    <row r="64" spans="1:7" ht="22.75" customHeight="1" x14ac:dyDescent="0.4">
      <c r="A64" s="19">
        <v>96</v>
      </c>
      <c r="B64" s="20" t="s">
        <v>229</v>
      </c>
      <c r="C64" s="20" t="s">
        <v>230</v>
      </c>
      <c r="D64" s="20" t="s">
        <v>195</v>
      </c>
      <c r="E64" s="21">
        <v>1050</v>
      </c>
      <c r="F64" s="22">
        <v>8.1199999999999992</v>
      </c>
      <c r="G64" s="22">
        <v>8526</v>
      </c>
    </row>
    <row r="65" spans="1:7" ht="22.75" customHeight="1" x14ac:dyDescent="0.4">
      <c r="A65" s="19">
        <v>124</v>
      </c>
      <c r="B65" s="20" t="s">
        <v>229</v>
      </c>
      <c r="C65" s="20" t="s">
        <v>230</v>
      </c>
      <c r="D65" s="20" t="s">
        <v>195</v>
      </c>
      <c r="E65" s="21">
        <v>117</v>
      </c>
      <c r="F65" s="22">
        <v>8.1199999999999992</v>
      </c>
      <c r="G65" s="22">
        <v>950.04</v>
      </c>
    </row>
    <row r="66" spans="1:7" ht="22.75" customHeight="1" x14ac:dyDescent="0.4">
      <c r="A66" s="19">
        <v>222</v>
      </c>
      <c r="B66" s="20" t="s">
        <v>229</v>
      </c>
      <c r="C66" s="20" t="s">
        <v>230</v>
      </c>
      <c r="D66" s="20" t="s">
        <v>195</v>
      </c>
      <c r="E66" s="21">
        <v>150</v>
      </c>
      <c r="F66" s="22">
        <v>8.1199999999999992</v>
      </c>
      <c r="G66" s="22">
        <v>1218</v>
      </c>
    </row>
    <row r="67" spans="1:7" ht="22.75" customHeight="1" x14ac:dyDescent="0.4">
      <c r="A67" s="19">
        <v>223</v>
      </c>
      <c r="B67" s="20" t="s">
        <v>229</v>
      </c>
      <c r="C67" s="20" t="s">
        <v>230</v>
      </c>
      <c r="D67" s="20" t="s">
        <v>195</v>
      </c>
      <c r="E67" s="21">
        <v>127</v>
      </c>
      <c r="F67" s="22">
        <v>8.1199999999999992</v>
      </c>
      <c r="G67" s="22">
        <v>1031.24</v>
      </c>
    </row>
    <row r="68" spans="1:7" ht="13.4" customHeight="1" x14ac:dyDescent="0.4">
      <c r="A68" s="19">
        <v>93</v>
      </c>
      <c r="B68" s="20" t="s">
        <v>231</v>
      </c>
      <c r="C68" s="20" t="s">
        <v>427</v>
      </c>
      <c r="D68" s="20" t="s">
        <v>428</v>
      </c>
      <c r="E68" s="21">
        <v>484</v>
      </c>
      <c r="F68" s="22">
        <v>159.66999999999999</v>
      </c>
      <c r="G68" s="22">
        <v>77280.28</v>
      </c>
    </row>
    <row r="69" spans="1:7" ht="13.4" customHeight="1" x14ac:dyDescent="0.4">
      <c r="A69" s="19">
        <v>127</v>
      </c>
      <c r="B69" s="20" t="s">
        <v>231</v>
      </c>
      <c r="C69" s="20" t="s">
        <v>427</v>
      </c>
      <c r="D69" s="20" t="s">
        <v>428</v>
      </c>
      <c r="E69" s="21">
        <v>78</v>
      </c>
      <c r="F69" s="22">
        <v>159.66999999999999</v>
      </c>
      <c r="G69" s="22">
        <v>12454.26</v>
      </c>
    </row>
    <row r="70" spans="1:7" ht="22.75" customHeight="1" x14ac:dyDescent="0.4">
      <c r="A70" s="19">
        <v>104</v>
      </c>
      <c r="B70" s="20" t="s">
        <v>234</v>
      </c>
      <c r="C70" s="20" t="s">
        <v>235</v>
      </c>
      <c r="D70" s="20" t="s">
        <v>195</v>
      </c>
      <c r="E70" s="21">
        <v>12.246</v>
      </c>
      <c r="F70" s="22">
        <v>99.44</v>
      </c>
      <c r="G70" s="22">
        <v>1217.74</v>
      </c>
    </row>
    <row r="71" spans="1:7" ht="22.75" customHeight="1" x14ac:dyDescent="0.4">
      <c r="A71" s="19">
        <v>130</v>
      </c>
      <c r="B71" s="20" t="s">
        <v>234</v>
      </c>
      <c r="C71" s="20" t="s">
        <v>235</v>
      </c>
      <c r="D71" s="20" t="s">
        <v>195</v>
      </c>
      <c r="E71" s="21">
        <v>1.8</v>
      </c>
      <c r="F71" s="22">
        <v>99.44</v>
      </c>
      <c r="G71" s="22">
        <v>178.99</v>
      </c>
    </row>
    <row r="72" spans="1:7" ht="22.75" customHeight="1" x14ac:dyDescent="0.4">
      <c r="A72" s="19">
        <v>158</v>
      </c>
      <c r="B72" s="20" t="s">
        <v>234</v>
      </c>
      <c r="C72" s="20" t="s">
        <v>235</v>
      </c>
      <c r="D72" s="20" t="s">
        <v>195</v>
      </c>
      <c r="E72" s="21">
        <v>13.664</v>
      </c>
      <c r="F72" s="22">
        <v>99.44</v>
      </c>
      <c r="G72" s="22">
        <v>1358.75</v>
      </c>
    </row>
    <row r="73" spans="1:7" ht="22.75" customHeight="1" x14ac:dyDescent="0.4">
      <c r="A73" s="19">
        <v>175</v>
      </c>
      <c r="B73" s="20" t="s">
        <v>234</v>
      </c>
      <c r="C73" s="20" t="s">
        <v>235</v>
      </c>
      <c r="D73" s="20" t="s">
        <v>195</v>
      </c>
      <c r="E73" s="21">
        <v>12.656000000000001</v>
      </c>
      <c r="F73" s="22">
        <v>99.44</v>
      </c>
      <c r="G73" s="22">
        <v>1258.51</v>
      </c>
    </row>
    <row r="74" spans="1:7" ht="22.75" customHeight="1" x14ac:dyDescent="0.4">
      <c r="A74" s="19">
        <v>197</v>
      </c>
      <c r="B74" s="20" t="s">
        <v>234</v>
      </c>
      <c r="C74" s="20" t="s">
        <v>235</v>
      </c>
      <c r="D74" s="20" t="s">
        <v>195</v>
      </c>
      <c r="E74" s="21">
        <v>72.686999999999998</v>
      </c>
      <c r="F74" s="22">
        <v>99.44</v>
      </c>
      <c r="G74" s="22">
        <v>7228</v>
      </c>
    </row>
    <row r="75" spans="1:7" ht="22.75" customHeight="1" x14ac:dyDescent="0.4">
      <c r="A75" s="19">
        <v>207</v>
      </c>
      <c r="B75" s="20" t="s">
        <v>234</v>
      </c>
      <c r="C75" s="20" t="s">
        <v>235</v>
      </c>
      <c r="D75" s="20" t="s">
        <v>195</v>
      </c>
      <c r="E75" s="21">
        <v>30.734000000000002</v>
      </c>
      <c r="F75" s="22">
        <v>99.44</v>
      </c>
      <c r="G75" s="22">
        <v>3056.19</v>
      </c>
    </row>
    <row r="76" spans="1:7" ht="22.75" customHeight="1" x14ac:dyDescent="0.4">
      <c r="A76" s="19">
        <v>225</v>
      </c>
      <c r="B76" s="20" t="s">
        <v>236</v>
      </c>
      <c r="C76" s="20" t="s">
        <v>237</v>
      </c>
      <c r="D76" s="20" t="s">
        <v>195</v>
      </c>
      <c r="E76" s="21">
        <v>298.50599999999997</v>
      </c>
      <c r="F76" s="22">
        <v>111.73</v>
      </c>
      <c r="G76" s="22">
        <v>33352.080000000002</v>
      </c>
    </row>
    <row r="77" spans="1:7" ht="22.75" customHeight="1" x14ac:dyDescent="0.4">
      <c r="A77" s="19">
        <v>227</v>
      </c>
      <c r="B77" s="20" t="s">
        <v>236</v>
      </c>
      <c r="C77" s="20" t="s">
        <v>237</v>
      </c>
      <c r="D77" s="20" t="s">
        <v>195</v>
      </c>
      <c r="E77" s="21">
        <v>292.51600000000002</v>
      </c>
      <c r="F77" s="22">
        <v>111.73</v>
      </c>
      <c r="G77" s="22">
        <v>32682.81</v>
      </c>
    </row>
    <row r="78" spans="1:7" ht="22.75" customHeight="1" x14ac:dyDescent="0.4">
      <c r="A78" s="19">
        <v>229</v>
      </c>
      <c r="B78" s="20" t="s">
        <v>236</v>
      </c>
      <c r="C78" s="20" t="s">
        <v>237</v>
      </c>
      <c r="D78" s="20" t="s">
        <v>195</v>
      </c>
      <c r="E78" s="21">
        <v>78.792000000000002</v>
      </c>
      <c r="F78" s="22">
        <v>111.73</v>
      </c>
      <c r="G78" s="22">
        <v>8803.43</v>
      </c>
    </row>
    <row r="79" spans="1:7" ht="22.75" customHeight="1" x14ac:dyDescent="0.4">
      <c r="A79" s="19">
        <v>237</v>
      </c>
      <c r="B79" s="20" t="s">
        <v>236</v>
      </c>
      <c r="C79" s="20" t="s">
        <v>237</v>
      </c>
      <c r="D79" s="20" t="s">
        <v>195</v>
      </c>
      <c r="E79" s="21">
        <v>1.863</v>
      </c>
      <c r="F79" s="22">
        <v>111.73</v>
      </c>
      <c r="G79" s="22">
        <v>208.15</v>
      </c>
    </row>
    <row r="80" spans="1:7" ht="22.75" customHeight="1" x14ac:dyDescent="0.4">
      <c r="A80" s="19">
        <v>258</v>
      </c>
      <c r="B80" s="20" t="s">
        <v>236</v>
      </c>
      <c r="C80" s="20" t="s">
        <v>237</v>
      </c>
      <c r="D80" s="20" t="s">
        <v>195</v>
      </c>
      <c r="E80" s="21">
        <v>3.7440000000000002</v>
      </c>
      <c r="F80" s="22">
        <v>111.73</v>
      </c>
      <c r="G80" s="22">
        <v>418.32</v>
      </c>
    </row>
    <row r="81" spans="1:7" ht="22.75" customHeight="1" x14ac:dyDescent="0.4">
      <c r="A81" s="19">
        <v>259</v>
      </c>
      <c r="B81" s="20" t="s">
        <v>236</v>
      </c>
      <c r="C81" s="20" t="s">
        <v>237</v>
      </c>
      <c r="D81" s="20" t="s">
        <v>195</v>
      </c>
      <c r="E81" s="21">
        <v>20.545999999999999</v>
      </c>
      <c r="F81" s="22">
        <v>111.73</v>
      </c>
      <c r="G81" s="22">
        <v>2295.6</v>
      </c>
    </row>
    <row r="82" spans="1:7" ht="22.75" customHeight="1" x14ac:dyDescent="0.4">
      <c r="A82" s="19">
        <v>107</v>
      </c>
      <c r="B82" s="20" t="s">
        <v>238</v>
      </c>
      <c r="C82" s="20" t="s">
        <v>429</v>
      </c>
      <c r="D82" s="20" t="s">
        <v>195</v>
      </c>
      <c r="E82" s="21">
        <v>114.7</v>
      </c>
      <c r="F82" s="22">
        <v>182.12</v>
      </c>
      <c r="G82" s="22">
        <v>20889.16</v>
      </c>
    </row>
    <row r="83" spans="1:7" ht="22.75" customHeight="1" x14ac:dyDescent="0.4">
      <c r="A83" s="19">
        <v>133</v>
      </c>
      <c r="B83" s="20" t="s">
        <v>238</v>
      </c>
      <c r="C83" s="20" t="s">
        <v>429</v>
      </c>
      <c r="D83" s="20" t="s">
        <v>195</v>
      </c>
      <c r="E83" s="21">
        <v>15.36</v>
      </c>
      <c r="F83" s="22">
        <v>182.12</v>
      </c>
      <c r="G83" s="22">
        <v>2797.36</v>
      </c>
    </row>
    <row r="84" spans="1:7" ht="22.75" customHeight="1" x14ac:dyDescent="0.4">
      <c r="A84" s="19">
        <v>161</v>
      </c>
      <c r="B84" s="20" t="s">
        <v>238</v>
      </c>
      <c r="C84" s="20" t="s">
        <v>429</v>
      </c>
      <c r="D84" s="20" t="s">
        <v>195</v>
      </c>
      <c r="E84" s="21">
        <v>38.04</v>
      </c>
      <c r="F84" s="22">
        <v>182.12</v>
      </c>
      <c r="G84" s="22">
        <v>6927.84</v>
      </c>
    </row>
    <row r="85" spans="1:7" ht="22.75" customHeight="1" x14ac:dyDescent="0.4">
      <c r="A85" s="19">
        <v>178</v>
      </c>
      <c r="B85" s="20" t="s">
        <v>238</v>
      </c>
      <c r="C85" s="20" t="s">
        <v>429</v>
      </c>
      <c r="D85" s="20" t="s">
        <v>195</v>
      </c>
      <c r="E85" s="21">
        <v>34.631999999999998</v>
      </c>
      <c r="F85" s="22">
        <v>182.12</v>
      </c>
      <c r="G85" s="22">
        <v>6307.18</v>
      </c>
    </row>
    <row r="86" spans="1:7" ht="22.75" customHeight="1" x14ac:dyDescent="0.4">
      <c r="A86" s="19">
        <v>200</v>
      </c>
      <c r="B86" s="20" t="s">
        <v>238</v>
      </c>
      <c r="C86" s="20" t="s">
        <v>429</v>
      </c>
      <c r="D86" s="20" t="s">
        <v>195</v>
      </c>
      <c r="E86" s="21">
        <v>436.12200000000001</v>
      </c>
      <c r="F86" s="22">
        <v>182.12</v>
      </c>
      <c r="G86" s="22">
        <v>79426.539999999994</v>
      </c>
    </row>
    <row r="87" spans="1:7" ht="22.75" customHeight="1" x14ac:dyDescent="0.4">
      <c r="A87" s="19">
        <v>210</v>
      </c>
      <c r="B87" s="20" t="s">
        <v>238</v>
      </c>
      <c r="C87" s="20" t="s">
        <v>429</v>
      </c>
      <c r="D87" s="20" t="s">
        <v>195</v>
      </c>
      <c r="E87" s="21">
        <v>184.404</v>
      </c>
      <c r="F87" s="22">
        <v>182.12</v>
      </c>
      <c r="G87" s="22">
        <v>33583.660000000003</v>
      </c>
    </row>
    <row r="88" spans="1:7" ht="22.75" customHeight="1" x14ac:dyDescent="0.4">
      <c r="A88" s="19">
        <v>108</v>
      </c>
      <c r="B88" s="20" t="s">
        <v>240</v>
      </c>
      <c r="C88" s="20" t="s">
        <v>430</v>
      </c>
      <c r="D88" s="20" t="s">
        <v>195</v>
      </c>
      <c r="E88" s="21">
        <v>37.573999999999998</v>
      </c>
      <c r="F88" s="22">
        <v>186.65</v>
      </c>
      <c r="G88" s="22">
        <v>7013.19</v>
      </c>
    </row>
    <row r="89" spans="1:7" ht="22.75" customHeight="1" x14ac:dyDescent="0.4">
      <c r="A89" s="19">
        <v>111</v>
      </c>
      <c r="B89" s="20" t="s">
        <v>240</v>
      </c>
      <c r="C89" s="20" t="s">
        <v>430</v>
      </c>
      <c r="D89" s="20" t="s">
        <v>195</v>
      </c>
      <c r="E89" s="21">
        <v>4.38</v>
      </c>
      <c r="F89" s="22">
        <v>186.65</v>
      </c>
      <c r="G89" s="22">
        <v>817.53</v>
      </c>
    </row>
    <row r="90" spans="1:7" ht="22.75" customHeight="1" x14ac:dyDescent="0.4">
      <c r="A90" s="19">
        <v>134</v>
      </c>
      <c r="B90" s="20" t="s">
        <v>240</v>
      </c>
      <c r="C90" s="20" t="s">
        <v>430</v>
      </c>
      <c r="D90" s="20" t="s">
        <v>195</v>
      </c>
      <c r="E90" s="21">
        <v>2.907</v>
      </c>
      <c r="F90" s="22">
        <v>186.65</v>
      </c>
      <c r="G90" s="22">
        <v>542.59</v>
      </c>
    </row>
    <row r="91" spans="1:7" ht="22.75" customHeight="1" x14ac:dyDescent="0.4">
      <c r="A91" s="19">
        <v>137</v>
      </c>
      <c r="B91" s="20" t="s">
        <v>240</v>
      </c>
      <c r="C91" s="20" t="s">
        <v>430</v>
      </c>
      <c r="D91" s="20" t="s">
        <v>195</v>
      </c>
      <c r="E91" s="21">
        <v>0.246</v>
      </c>
      <c r="F91" s="22">
        <v>186.65</v>
      </c>
      <c r="G91" s="22">
        <v>45.92</v>
      </c>
    </row>
    <row r="92" spans="1:7" ht="22.75" customHeight="1" x14ac:dyDescent="0.4">
      <c r="A92" s="19">
        <v>162</v>
      </c>
      <c r="B92" s="20" t="s">
        <v>240</v>
      </c>
      <c r="C92" s="20" t="s">
        <v>430</v>
      </c>
      <c r="D92" s="20" t="s">
        <v>195</v>
      </c>
      <c r="E92" s="21">
        <v>13.664</v>
      </c>
      <c r="F92" s="22">
        <v>186.65</v>
      </c>
      <c r="G92" s="22">
        <v>2550.39</v>
      </c>
    </row>
    <row r="93" spans="1:7" ht="22.75" customHeight="1" x14ac:dyDescent="0.4">
      <c r="A93" s="19">
        <v>165</v>
      </c>
      <c r="B93" s="20" t="s">
        <v>240</v>
      </c>
      <c r="C93" s="20" t="s">
        <v>430</v>
      </c>
      <c r="D93" s="20" t="s">
        <v>195</v>
      </c>
      <c r="E93" s="21">
        <v>16.725000000000001</v>
      </c>
      <c r="F93" s="22">
        <v>186.65</v>
      </c>
      <c r="G93" s="22">
        <v>3121.72</v>
      </c>
    </row>
    <row r="94" spans="1:7" ht="22.75" customHeight="1" x14ac:dyDescent="0.4">
      <c r="A94" s="19">
        <v>168</v>
      </c>
      <c r="B94" s="20" t="s">
        <v>240</v>
      </c>
      <c r="C94" s="20" t="s">
        <v>430</v>
      </c>
      <c r="D94" s="20" t="s">
        <v>195</v>
      </c>
      <c r="E94" s="21">
        <v>12.092000000000001</v>
      </c>
      <c r="F94" s="22">
        <v>186.65</v>
      </c>
      <c r="G94" s="22">
        <v>2256.9699999999998</v>
      </c>
    </row>
    <row r="95" spans="1:7" ht="22.75" customHeight="1" x14ac:dyDescent="0.4">
      <c r="A95" s="19">
        <v>179</v>
      </c>
      <c r="B95" s="20" t="s">
        <v>240</v>
      </c>
      <c r="C95" s="20" t="s">
        <v>430</v>
      </c>
      <c r="D95" s="20" t="s">
        <v>195</v>
      </c>
      <c r="E95" s="21">
        <v>9.8559999999999999</v>
      </c>
      <c r="F95" s="22">
        <v>186.65</v>
      </c>
      <c r="G95" s="22">
        <v>1839.62</v>
      </c>
    </row>
    <row r="96" spans="1:7" ht="22.75" customHeight="1" x14ac:dyDescent="0.4">
      <c r="A96" s="19">
        <v>182</v>
      </c>
      <c r="B96" s="20" t="s">
        <v>240</v>
      </c>
      <c r="C96" s="20" t="s">
        <v>430</v>
      </c>
      <c r="D96" s="20" t="s">
        <v>195</v>
      </c>
      <c r="E96" s="21">
        <v>14.4</v>
      </c>
      <c r="F96" s="22">
        <v>186.65</v>
      </c>
      <c r="G96" s="22">
        <v>2687.76</v>
      </c>
    </row>
    <row r="97" spans="1:7" ht="22.75" customHeight="1" x14ac:dyDescent="0.4">
      <c r="A97" s="19">
        <v>185</v>
      </c>
      <c r="B97" s="20" t="s">
        <v>240</v>
      </c>
      <c r="C97" s="20" t="s">
        <v>430</v>
      </c>
      <c r="D97" s="20" t="s">
        <v>195</v>
      </c>
      <c r="E97" s="21">
        <v>14.836</v>
      </c>
      <c r="F97" s="22">
        <v>186.65</v>
      </c>
      <c r="G97" s="22">
        <v>2769.14</v>
      </c>
    </row>
    <row r="98" spans="1:7" ht="22.75" customHeight="1" x14ac:dyDescent="0.4">
      <c r="A98" s="19">
        <v>201</v>
      </c>
      <c r="B98" s="20" t="s">
        <v>240</v>
      </c>
      <c r="C98" s="20" t="s">
        <v>430</v>
      </c>
      <c r="D98" s="20" t="s">
        <v>195</v>
      </c>
      <c r="E98" s="21">
        <v>248.529</v>
      </c>
      <c r="F98" s="22">
        <v>186.65</v>
      </c>
      <c r="G98" s="22">
        <v>46387.94</v>
      </c>
    </row>
    <row r="99" spans="1:7" ht="22.75" customHeight="1" x14ac:dyDescent="0.4">
      <c r="A99" s="19">
        <v>211</v>
      </c>
      <c r="B99" s="20" t="s">
        <v>240</v>
      </c>
      <c r="C99" s="20" t="s">
        <v>430</v>
      </c>
      <c r="D99" s="20" t="s">
        <v>195</v>
      </c>
      <c r="E99" s="21">
        <v>87.69</v>
      </c>
      <c r="F99" s="22">
        <v>186.65</v>
      </c>
      <c r="G99" s="22">
        <v>16367.34</v>
      </c>
    </row>
    <row r="100" spans="1:7" ht="22.75" customHeight="1" x14ac:dyDescent="0.4">
      <c r="A100" s="19">
        <v>239</v>
      </c>
      <c r="B100" s="20" t="s">
        <v>240</v>
      </c>
      <c r="C100" s="20" t="s">
        <v>430</v>
      </c>
      <c r="D100" s="20" t="s">
        <v>195</v>
      </c>
      <c r="E100" s="21">
        <v>5.76</v>
      </c>
      <c r="F100" s="22">
        <v>186.65</v>
      </c>
      <c r="G100" s="22">
        <v>1075.0999999999999</v>
      </c>
    </row>
    <row r="101" spans="1:7" ht="22.75" customHeight="1" x14ac:dyDescent="0.4">
      <c r="A101" s="19">
        <v>256</v>
      </c>
      <c r="B101" s="20" t="s">
        <v>240</v>
      </c>
      <c r="C101" s="20" t="s">
        <v>430</v>
      </c>
      <c r="D101" s="20" t="s">
        <v>195</v>
      </c>
      <c r="E101" s="21">
        <v>22.666</v>
      </c>
      <c r="F101" s="22">
        <v>186.65</v>
      </c>
      <c r="G101" s="22">
        <v>4230.6099999999997</v>
      </c>
    </row>
    <row r="102" spans="1:7" ht="22.75" customHeight="1" x14ac:dyDescent="0.4">
      <c r="A102" s="19">
        <v>260</v>
      </c>
      <c r="B102" s="20" t="s">
        <v>240</v>
      </c>
      <c r="C102" s="20" t="s">
        <v>430</v>
      </c>
      <c r="D102" s="20" t="s">
        <v>195</v>
      </c>
      <c r="E102" s="21">
        <v>75.915000000000006</v>
      </c>
      <c r="F102" s="22">
        <v>186.65</v>
      </c>
      <c r="G102" s="22">
        <v>14169.53</v>
      </c>
    </row>
    <row r="103" spans="1:7" ht="22.75" customHeight="1" x14ac:dyDescent="0.4">
      <c r="A103" s="19">
        <v>120</v>
      </c>
      <c r="B103" s="20" t="s">
        <v>242</v>
      </c>
      <c r="C103" s="20" t="s">
        <v>431</v>
      </c>
      <c r="D103" s="20" t="s">
        <v>195</v>
      </c>
      <c r="E103" s="21">
        <v>87.504000000000005</v>
      </c>
      <c r="F103" s="22">
        <v>196.36</v>
      </c>
      <c r="G103" s="22">
        <v>17182.29</v>
      </c>
    </row>
    <row r="104" spans="1:7" ht="22.75" customHeight="1" x14ac:dyDescent="0.4">
      <c r="A104" s="19">
        <v>145</v>
      </c>
      <c r="B104" s="20" t="s">
        <v>242</v>
      </c>
      <c r="C104" s="20" t="s">
        <v>431</v>
      </c>
      <c r="D104" s="20" t="s">
        <v>195</v>
      </c>
      <c r="E104" s="21">
        <v>16.934999999999999</v>
      </c>
      <c r="F104" s="22">
        <v>196.36</v>
      </c>
      <c r="G104" s="22">
        <v>3325.36</v>
      </c>
    </row>
    <row r="105" spans="1:7" ht="13.4" customHeight="1" x14ac:dyDescent="0.4">
      <c r="A105" s="19">
        <v>105</v>
      </c>
      <c r="B105" s="20" t="s">
        <v>244</v>
      </c>
      <c r="C105" s="20" t="s">
        <v>245</v>
      </c>
      <c r="D105" s="20" t="s">
        <v>203</v>
      </c>
      <c r="E105" s="21">
        <v>76.8</v>
      </c>
      <c r="F105" s="22">
        <v>23.29</v>
      </c>
      <c r="G105" s="22">
        <v>1788.67</v>
      </c>
    </row>
    <row r="106" spans="1:7" ht="13.4" customHeight="1" x14ac:dyDescent="0.4">
      <c r="A106" s="19">
        <v>109</v>
      </c>
      <c r="B106" s="20" t="s">
        <v>244</v>
      </c>
      <c r="C106" s="20" t="s">
        <v>245</v>
      </c>
      <c r="D106" s="20" t="s">
        <v>203</v>
      </c>
      <c r="E106" s="21">
        <v>182.24</v>
      </c>
      <c r="F106" s="22">
        <v>23.29</v>
      </c>
      <c r="G106" s="22">
        <v>4244.37</v>
      </c>
    </row>
    <row r="107" spans="1:7" ht="13.4" customHeight="1" x14ac:dyDescent="0.4">
      <c r="A107" s="19">
        <v>112</v>
      </c>
      <c r="B107" s="20" t="s">
        <v>244</v>
      </c>
      <c r="C107" s="20" t="s">
        <v>245</v>
      </c>
      <c r="D107" s="20" t="s">
        <v>203</v>
      </c>
      <c r="E107" s="21">
        <v>15.96</v>
      </c>
      <c r="F107" s="22">
        <v>23.29</v>
      </c>
      <c r="G107" s="22">
        <v>371.71</v>
      </c>
    </row>
    <row r="108" spans="1:7" ht="13.4" customHeight="1" x14ac:dyDescent="0.4">
      <c r="A108" s="19">
        <v>131</v>
      </c>
      <c r="B108" s="20" t="s">
        <v>244</v>
      </c>
      <c r="C108" s="20" t="s">
        <v>245</v>
      </c>
      <c r="D108" s="20" t="s">
        <v>203</v>
      </c>
      <c r="E108" s="21">
        <v>25.6</v>
      </c>
      <c r="F108" s="22">
        <v>23.29</v>
      </c>
      <c r="G108" s="22">
        <v>596.22</v>
      </c>
    </row>
    <row r="109" spans="1:7" ht="13.4" customHeight="1" x14ac:dyDescent="0.4">
      <c r="A109" s="19">
        <v>135</v>
      </c>
      <c r="B109" s="20" t="s">
        <v>244</v>
      </c>
      <c r="C109" s="20" t="s">
        <v>245</v>
      </c>
      <c r="D109" s="20" t="s">
        <v>203</v>
      </c>
      <c r="E109" s="21">
        <v>20.475000000000001</v>
      </c>
      <c r="F109" s="22">
        <v>23.29</v>
      </c>
      <c r="G109" s="22">
        <v>476.86</v>
      </c>
    </row>
    <row r="110" spans="1:7" ht="13.4" customHeight="1" x14ac:dyDescent="0.4">
      <c r="A110" s="19">
        <v>138</v>
      </c>
      <c r="B110" s="20" t="s">
        <v>244</v>
      </c>
      <c r="C110" s="20" t="s">
        <v>245</v>
      </c>
      <c r="D110" s="20" t="s">
        <v>203</v>
      </c>
      <c r="E110" s="21">
        <v>2.16</v>
      </c>
      <c r="F110" s="22">
        <v>23.29</v>
      </c>
      <c r="G110" s="22">
        <v>50.31</v>
      </c>
    </row>
    <row r="111" spans="1:7" ht="13.4" customHeight="1" x14ac:dyDescent="0.4">
      <c r="A111" s="19">
        <v>159</v>
      </c>
      <c r="B111" s="20" t="s">
        <v>244</v>
      </c>
      <c r="C111" s="20" t="s">
        <v>245</v>
      </c>
      <c r="D111" s="20" t="s">
        <v>203</v>
      </c>
      <c r="E111" s="21">
        <v>23.62</v>
      </c>
      <c r="F111" s="22">
        <v>23.29</v>
      </c>
      <c r="G111" s="22">
        <v>550.11</v>
      </c>
    </row>
    <row r="112" spans="1:7" ht="13.4" customHeight="1" x14ac:dyDescent="0.4">
      <c r="A112" s="19">
        <v>163</v>
      </c>
      <c r="B112" s="20" t="s">
        <v>244</v>
      </c>
      <c r="C112" s="20" t="s">
        <v>245</v>
      </c>
      <c r="D112" s="20" t="s">
        <v>203</v>
      </c>
      <c r="E112" s="21">
        <v>70.56</v>
      </c>
      <c r="F112" s="22">
        <v>23.29</v>
      </c>
      <c r="G112" s="22">
        <v>1643.34</v>
      </c>
    </row>
    <row r="113" spans="1:7" ht="13.4" customHeight="1" x14ac:dyDescent="0.4">
      <c r="A113" s="19">
        <v>166</v>
      </c>
      <c r="B113" s="20" t="s">
        <v>244</v>
      </c>
      <c r="C113" s="20" t="s">
        <v>245</v>
      </c>
      <c r="D113" s="20" t="s">
        <v>203</v>
      </c>
      <c r="E113" s="21">
        <v>44.81</v>
      </c>
      <c r="F113" s="22">
        <v>23.29</v>
      </c>
      <c r="G113" s="22">
        <v>1043.6199999999999</v>
      </c>
    </row>
    <row r="114" spans="1:7" ht="13.4" customHeight="1" x14ac:dyDescent="0.4">
      <c r="A114" s="19">
        <v>169</v>
      </c>
      <c r="B114" s="20" t="s">
        <v>244</v>
      </c>
      <c r="C114" s="20" t="s">
        <v>245</v>
      </c>
      <c r="D114" s="20" t="s">
        <v>203</v>
      </c>
      <c r="E114" s="21">
        <v>80.061999999999998</v>
      </c>
      <c r="F114" s="22">
        <v>23.29</v>
      </c>
      <c r="G114" s="22">
        <v>1864.64</v>
      </c>
    </row>
    <row r="115" spans="1:7" ht="13.4" customHeight="1" x14ac:dyDescent="0.4">
      <c r="A115" s="19">
        <v>176</v>
      </c>
      <c r="B115" s="20" t="s">
        <v>244</v>
      </c>
      <c r="C115" s="20" t="s">
        <v>245</v>
      </c>
      <c r="D115" s="20" t="s">
        <v>203</v>
      </c>
      <c r="E115" s="21">
        <v>16.440000000000001</v>
      </c>
      <c r="F115" s="22">
        <v>23.29</v>
      </c>
      <c r="G115" s="22">
        <v>382.89</v>
      </c>
    </row>
    <row r="116" spans="1:7" ht="13.4" customHeight="1" x14ac:dyDescent="0.4">
      <c r="A116" s="19">
        <v>180</v>
      </c>
      <c r="B116" s="20" t="s">
        <v>244</v>
      </c>
      <c r="C116" s="20" t="s">
        <v>245</v>
      </c>
      <c r="D116" s="20" t="s">
        <v>203</v>
      </c>
      <c r="E116" s="21">
        <v>51.52</v>
      </c>
      <c r="F116" s="22">
        <v>23.29</v>
      </c>
      <c r="G116" s="22">
        <v>1199.9000000000001</v>
      </c>
    </row>
    <row r="117" spans="1:7" ht="13.4" customHeight="1" x14ac:dyDescent="0.4">
      <c r="A117" s="19">
        <v>183</v>
      </c>
      <c r="B117" s="20" t="s">
        <v>244</v>
      </c>
      <c r="C117" s="20" t="s">
        <v>245</v>
      </c>
      <c r="D117" s="20" t="s">
        <v>203</v>
      </c>
      <c r="E117" s="21">
        <v>40.74</v>
      </c>
      <c r="F117" s="22">
        <v>23.29</v>
      </c>
      <c r="G117" s="22">
        <v>948.83</v>
      </c>
    </row>
    <row r="118" spans="1:7" ht="13.4" customHeight="1" x14ac:dyDescent="0.4">
      <c r="A118" s="19">
        <v>186</v>
      </c>
      <c r="B118" s="20" t="s">
        <v>244</v>
      </c>
      <c r="C118" s="20" t="s">
        <v>245</v>
      </c>
      <c r="D118" s="20" t="s">
        <v>203</v>
      </c>
      <c r="E118" s="21">
        <v>75.14</v>
      </c>
      <c r="F118" s="22">
        <v>23.29</v>
      </c>
      <c r="G118" s="22">
        <v>1750.01</v>
      </c>
    </row>
    <row r="119" spans="1:7" ht="13.4" customHeight="1" x14ac:dyDescent="0.4">
      <c r="A119" s="19">
        <v>198</v>
      </c>
      <c r="B119" s="20" t="s">
        <v>244</v>
      </c>
      <c r="C119" s="20" t="s">
        <v>245</v>
      </c>
      <c r="D119" s="20" t="s">
        <v>203</v>
      </c>
      <c r="E119" s="21">
        <v>119.28</v>
      </c>
      <c r="F119" s="22">
        <v>23.29</v>
      </c>
      <c r="G119" s="22">
        <v>2778.03</v>
      </c>
    </row>
    <row r="120" spans="1:7" ht="13.4" customHeight="1" x14ac:dyDescent="0.4">
      <c r="A120" s="19">
        <v>202</v>
      </c>
      <c r="B120" s="20" t="s">
        <v>244</v>
      </c>
      <c r="C120" s="20" t="s">
        <v>245</v>
      </c>
      <c r="D120" s="20" t="s">
        <v>203</v>
      </c>
      <c r="E120" s="21">
        <v>994.11599999999999</v>
      </c>
      <c r="F120" s="22">
        <v>23.29</v>
      </c>
      <c r="G120" s="22">
        <v>23152.959999999999</v>
      </c>
    </row>
    <row r="121" spans="1:7" ht="13.4" customHeight="1" x14ac:dyDescent="0.4">
      <c r="A121" s="19">
        <v>208</v>
      </c>
      <c r="B121" s="20" t="s">
        <v>244</v>
      </c>
      <c r="C121" s="20" t="s">
        <v>245</v>
      </c>
      <c r="D121" s="20" t="s">
        <v>203</v>
      </c>
      <c r="E121" s="21">
        <v>54.12</v>
      </c>
      <c r="F121" s="22">
        <v>23.29</v>
      </c>
      <c r="G121" s="22">
        <v>1260.45</v>
      </c>
    </row>
    <row r="122" spans="1:7" ht="13.4" customHeight="1" x14ac:dyDescent="0.4">
      <c r="A122" s="19">
        <v>212</v>
      </c>
      <c r="B122" s="20" t="s">
        <v>244</v>
      </c>
      <c r="C122" s="20" t="s">
        <v>245</v>
      </c>
      <c r="D122" s="20" t="s">
        <v>203</v>
      </c>
      <c r="E122" s="21">
        <v>350.76</v>
      </c>
      <c r="F122" s="22">
        <v>23.29</v>
      </c>
      <c r="G122" s="22">
        <v>8169.2</v>
      </c>
    </row>
    <row r="123" spans="1:7" ht="13.4" customHeight="1" x14ac:dyDescent="0.4">
      <c r="A123" s="19">
        <v>241</v>
      </c>
      <c r="B123" s="20" t="s">
        <v>244</v>
      </c>
      <c r="C123" s="20" t="s">
        <v>245</v>
      </c>
      <c r="D123" s="20" t="s">
        <v>203</v>
      </c>
      <c r="E123" s="21">
        <v>5.64</v>
      </c>
      <c r="F123" s="22">
        <v>23.29</v>
      </c>
      <c r="G123" s="22">
        <v>131.36000000000001</v>
      </c>
    </row>
    <row r="124" spans="1:7" ht="13.4" customHeight="1" x14ac:dyDescent="0.4">
      <c r="A124" s="19">
        <v>255</v>
      </c>
      <c r="B124" s="20" t="s">
        <v>244</v>
      </c>
      <c r="C124" s="20" t="s">
        <v>245</v>
      </c>
      <c r="D124" s="20" t="s">
        <v>203</v>
      </c>
      <c r="E124" s="21">
        <v>155.97</v>
      </c>
      <c r="F124" s="22">
        <v>23.29</v>
      </c>
      <c r="G124" s="22">
        <v>3632.54</v>
      </c>
    </row>
    <row r="125" spans="1:7" ht="13.4" customHeight="1" x14ac:dyDescent="0.4">
      <c r="A125" s="19">
        <v>118</v>
      </c>
      <c r="B125" s="20" t="s">
        <v>246</v>
      </c>
      <c r="C125" s="20" t="s">
        <v>247</v>
      </c>
      <c r="D125" s="20" t="s">
        <v>203</v>
      </c>
      <c r="E125" s="21">
        <v>304.8</v>
      </c>
      <c r="F125" s="22">
        <v>53.23</v>
      </c>
      <c r="G125" s="22">
        <v>16224.5</v>
      </c>
    </row>
    <row r="126" spans="1:7" ht="22.75" customHeight="1" x14ac:dyDescent="0.4">
      <c r="A126" s="19">
        <v>117</v>
      </c>
      <c r="B126" s="20" t="s">
        <v>248</v>
      </c>
      <c r="C126" s="20" t="s">
        <v>249</v>
      </c>
      <c r="D126" s="20" t="s">
        <v>250</v>
      </c>
      <c r="E126" s="21">
        <v>5</v>
      </c>
      <c r="F126" s="22">
        <v>272.83999999999997</v>
      </c>
      <c r="G126" s="22">
        <v>1364.2</v>
      </c>
    </row>
    <row r="127" spans="1:7" ht="22.75" customHeight="1" x14ac:dyDescent="0.4">
      <c r="A127" s="19">
        <v>141</v>
      </c>
      <c r="B127" s="20" t="s">
        <v>248</v>
      </c>
      <c r="C127" s="20" t="s">
        <v>249</v>
      </c>
      <c r="D127" s="20" t="s">
        <v>250</v>
      </c>
      <c r="E127" s="21">
        <v>3</v>
      </c>
      <c r="F127" s="22">
        <v>272.83999999999997</v>
      </c>
      <c r="G127" s="22">
        <v>818.52</v>
      </c>
    </row>
    <row r="128" spans="1:7" ht="13.4" customHeight="1" x14ac:dyDescent="0.4">
      <c r="A128" s="19">
        <v>95</v>
      </c>
      <c r="B128" s="20" t="s">
        <v>251</v>
      </c>
      <c r="C128" s="20" t="s">
        <v>432</v>
      </c>
      <c r="D128" s="20" t="s">
        <v>253</v>
      </c>
      <c r="E128" s="21">
        <v>34015.519999999997</v>
      </c>
      <c r="F128" s="22">
        <v>1.68</v>
      </c>
      <c r="G128" s="22">
        <v>57146.07</v>
      </c>
    </row>
    <row r="129" spans="1:7" ht="13.4" customHeight="1" x14ac:dyDescent="0.4">
      <c r="A129" s="19">
        <v>106</v>
      </c>
      <c r="B129" s="20" t="s">
        <v>251</v>
      </c>
      <c r="C129" s="20" t="s">
        <v>432</v>
      </c>
      <c r="D129" s="20" t="s">
        <v>253</v>
      </c>
      <c r="E129" s="21">
        <v>17205</v>
      </c>
      <c r="F129" s="22">
        <v>1.68</v>
      </c>
      <c r="G129" s="22">
        <v>28904.400000000001</v>
      </c>
    </row>
    <row r="130" spans="1:7" ht="13.4" customHeight="1" x14ac:dyDescent="0.4">
      <c r="A130" s="19">
        <v>110</v>
      </c>
      <c r="B130" s="20" t="s">
        <v>251</v>
      </c>
      <c r="C130" s="20" t="s">
        <v>432</v>
      </c>
      <c r="D130" s="20" t="s">
        <v>253</v>
      </c>
      <c r="E130" s="21">
        <v>5635.8</v>
      </c>
      <c r="F130" s="22">
        <v>1.68</v>
      </c>
      <c r="G130" s="22">
        <v>9468.14</v>
      </c>
    </row>
    <row r="131" spans="1:7" ht="13.4" customHeight="1" x14ac:dyDescent="0.4">
      <c r="A131" s="19">
        <v>113</v>
      </c>
      <c r="B131" s="20" t="s">
        <v>251</v>
      </c>
      <c r="C131" s="20" t="s">
        <v>432</v>
      </c>
      <c r="D131" s="20" t="s">
        <v>253</v>
      </c>
      <c r="E131" s="21">
        <v>2190</v>
      </c>
      <c r="F131" s="22">
        <v>1.68</v>
      </c>
      <c r="G131" s="22">
        <v>3679.2</v>
      </c>
    </row>
    <row r="132" spans="1:7" ht="13.4" customHeight="1" x14ac:dyDescent="0.4">
      <c r="A132" s="19">
        <v>121</v>
      </c>
      <c r="B132" s="20" t="s">
        <v>251</v>
      </c>
      <c r="C132" s="20" t="s">
        <v>432</v>
      </c>
      <c r="D132" s="20" t="s">
        <v>253</v>
      </c>
      <c r="E132" s="21">
        <v>21304.25</v>
      </c>
      <c r="F132" s="22">
        <v>1.68</v>
      </c>
      <c r="G132" s="22">
        <v>35791.14</v>
      </c>
    </row>
    <row r="133" spans="1:7" ht="13.4" customHeight="1" x14ac:dyDescent="0.4">
      <c r="A133" s="19">
        <v>129</v>
      </c>
      <c r="B133" s="20" t="s">
        <v>251</v>
      </c>
      <c r="C133" s="20" t="s">
        <v>432</v>
      </c>
      <c r="D133" s="20" t="s">
        <v>253</v>
      </c>
      <c r="E133" s="21">
        <v>4307.16</v>
      </c>
      <c r="F133" s="22">
        <v>1.68</v>
      </c>
      <c r="G133" s="22">
        <v>7236.03</v>
      </c>
    </row>
    <row r="134" spans="1:7" ht="13.4" customHeight="1" x14ac:dyDescent="0.4">
      <c r="A134" s="19">
        <v>132</v>
      </c>
      <c r="B134" s="20" t="s">
        <v>251</v>
      </c>
      <c r="C134" s="20" t="s">
        <v>432</v>
      </c>
      <c r="D134" s="20" t="s">
        <v>253</v>
      </c>
      <c r="E134" s="21">
        <v>2304</v>
      </c>
      <c r="F134" s="22">
        <v>1.68</v>
      </c>
      <c r="G134" s="22">
        <v>3870.72</v>
      </c>
    </row>
    <row r="135" spans="1:7" ht="13.4" customHeight="1" x14ac:dyDescent="0.4">
      <c r="A135" s="19">
        <v>136</v>
      </c>
      <c r="B135" s="20" t="s">
        <v>251</v>
      </c>
      <c r="C135" s="20" t="s">
        <v>432</v>
      </c>
      <c r="D135" s="20" t="s">
        <v>253</v>
      </c>
      <c r="E135" s="21">
        <v>3071.25</v>
      </c>
      <c r="F135" s="22">
        <v>1.68</v>
      </c>
      <c r="G135" s="22">
        <v>5159.7</v>
      </c>
    </row>
    <row r="136" spans="1:7" ht="13.4" customHeight="1" x14ac:dyDescent="0.4">
      <c r="A136" s="19">
        <v>139</v>
      </c>
      <c r="B136" s="20" t="s">
        <v>251</v>
      </c>
      <c r="C136" s="20" t="s">
        <v>432</v>
      </c>
      <c r="D136" s="20" t="s">
        <v>253</v>
      </c>
      <c r="E136" s="21">
        <v>121.5</v>
      </c>
      <c r="F136" s="22">
        <v>1.68</v>
      </c>
      <c r="G136" s="22">
        <v>204.12</v>
      </c>
    </row>
    <row r="137" spans="1:7" ht="13.4" customHeight="1" x14ac:dyDescent="0.4">
      <c r="A137" s="19">
        <v>146</v>
      </c>
      <c r="B137" s="20" t="s">
        <v>251</v>
      </c>
      <c r="C137" s="20" t="s">
        <v>432</v>
      </c>
      <c r="D137" s="20" t="s">
        <v>253</v>
      </c>
      <c r="E137" s="21">
        <v>4233.5559999999996</v>
      </c>
      <c r="F137" s="22">
        <v>1.68</v>
      </c>
      <c r="G137" s="22">
        <v>7112.37</v>
      </c>
    </row>
    <row r="138" spans="1:7" ht="13.4" customHeight="1" x14ac:dyDescent="0.4">
      <c r="A138" s="19">
        <v>160</v>
      </c>
      <c r="B138" s="20" t="s">
        <v>251</v>
      </c>
      <c r="C138" s="20" t="s">
        <v>432</v>
      </c>
      <c r="D138" s="20" t="s">
        <v>253</v>
      </c>
      <c r="E138" s="21">
        <v>4564.8</v>
      </c>
      <c r="F138" s="22">
        <v>1.68</v>
      </c>
      <c r="G138" s="22">
        <v>7668.86</v>
      </c>
    </row>
    <row r="139" spans="1:7" ht="13.4" customHeight="1" x14ac:dyDescent="0.4">
      <c r="A139" s="19">
        <v>164</v>
      </c>
      <c r="B139" s="20" t="s">
        <v>251</v>
      </c>
      <c r="C139" s="20" t="s">
        <v>432</v>
      </c>
      <c r="D139" s="20" t="s">
        <v>253</v>
      </c>
      <c r="E139" s="21">
        <v>2186.2399999999998</v>
      </c>
      <c r="F139" s="22">
        <v>1.68</v>
      </c>
      <c r="G139" s="22">
        <v>3672.88</v>
      </c>
    </row>
    <row r="140" spans="1:7" ht="13.4" customHeight="1" x14ac:dyDescent="0.4">
      <c r="A140" s="19">
        <v>167</v>
      </c>
      <c r="B140" s="20" t="s">
        <v>251</v>
      </c>
      <c r="C140" s="20" t="s">
        <v>432</v>
      </c>
      <c r="D140" s="20" t="s">
        <v>253</v>
      </c>
      <c r="E140" s="21">
        <v>2676</v>
      </c>
      <c r="F140" s="22">
        <v>1.68</v>
      </c>
      <c r="G140" s="22">
        <v>4495.68</v>
      </c>
    </row>
    <row r="141" spans="1:7" ht="13.4" customHeight="1" x14ac:dyDescent="0.4">
      <c r="A141" s="19">
        <v>170</v>
      </c>
      <c r="B141" s="20" t="s">
        <v>251</v>
      </c>
      <c r="C141" s="20" t="s">
        <v>432</v>
      </c>
      <c r="D141" s="20" t="s">
        <v>253</v>
      </c>
      <c r="E141" s="21">
        <v>1451.04</v>
      </c>
      <c r="F141" s="22">
        <v>1.68</v>
      </c>
      <c r="G141" s="22">
        <v>2437.75</v>
      </c>
    </row>
    <row r="142" spans="1:7" ht="13.4" customHeight="1" x14ac:dyDescent="0.4">
      <c r="A142" s="19">
        <v>177</v>
      </c>
      <c r="B142" s="20" t="s">
        <v>251</v>
      </c>
      <c r="C142" s="20" t="s">
        <v>432</v>
      </c>
      <c r="D142" s="20" t="s">
        <v>253</v>
      </c>
      <c r="E142" s="21">
        <v>4155.84</v>
      </c>
      <c r="F142" s="22">
        <v>1.68</v>
      </c>
      <c r="G142" s="22">
        <v>6981.81</v>
      </c>
    </row>
    <row r="143" spans="1:7" ht="13.4" customHeight="1" x14ac:dyDescent="0.4">
      <c r="A143" s="19">
        <v>181</v>
      </c>
      <c r="B143" s="20" t="s">
        <v>251</v>
      </c>
      <c r="C143" s="20" t="s">
        <v>432</v>
      </c>
      <c r="D143" s="20" t="s">
        <v>253</v>
      </c>
      <c r="E143" s="21">
        <v>1576.96</v>
      </c>
      <c r="F143" s="22">
        <v>1.68</v>
      </c>
      <c r="G143" s="22">
        <v>2649.29</v>
      </c>
    </row>
    <row r="144" spans="1:7" ht="13.4" customHeight="1" x14ac:dyDescent="0.4">
      <c r="A144" s="19">
        <v>184</v>
      </c>
      <c r="B144" s="20" t="s">
        <v>251</v>
      </c>
      <c r="C144" s="20" t="s">
        <v>432</v>
      </c>
      <c r="D144" s="20" t="s">
        <v>253</v>
      </c>
      <c r="E144" s="21">
        <v>2304</v>
      </c>
      <c r="F144" s="22">
        <v>1.68</v>
      </c>
      <c r="G144" s="22">
        <v>3870.72</v>
      </c>
    </row>
    <row r="145" spans="1:7" ht="13.4" customHeight="1" x14ac:dyDescent="0.4">
      <c r="A145" s="19">
        <v>187</v>
      </c>
      <c r="B145" s="20" t="s">
        <v>251</v>
      </c>
      <c r="C145" s="20" t="s">
        <v>432</v>
      </c>
      <c r="D145" s="20" t="s">
        <v>253</v>
      </c>
      <c r="E145" s="21">
        <v>1780.32</v>
      </c>
      <c r="F145" s="22">
        <v>1.68</v>
      </c>
      <c r="G145" s="22">
        <v>2990.94</v>
      </c>
    </row>
    <row r="146" spans="1:7" ht="13.4" customHeight="1" x14ac:dyDescent="0.4">
      <c r="A146" s="19">
        <v>199</v>
      </c>
      <c r="B146" s="20" t="s">
        <v>251</v>
      </c>
      <c r="C146" s="20" t="s">
        <v>432</v>
      </c>
      <c r="D146" s="20" t="s">
        <v>253</v>
      </c>
      <c r="E146" s="21">
        <v>43612.2</v>
      </c>
      <c r="F146" s="22">
        <v>1.68</v>
      </c>
      <c r="G146" s="22">
        <v>73268.5</v>
      </c>
    </row>
    <row r="147" spans="1:7" ht="13.4" customHeight="1" x14ac:dyDescent="0.4">
      <c r="A147" s="19">
        <v>203</v>
      </c>
      <c r="B147" s="20" t="s">
        <v>251</v>
      </c>
      <c r="C147" s="20" t="s">
        <v>432</v>
      </c>
      <c r="D147" s="20" t="s">
        <v>253</v>
      </c>
      <c r="E147" s="21">
        <v>24852.9</v>
      </c>
      <c r="F147" s="22">
        <v>1.68</v>
      </c>
      <c r="G147" s="22">
        <v>41752.870000000003</v>
      </c>
    </row>
    <row r="148" spans="1:7" ht="13.4" customHeight="1" x14ac:dyDescent="0.4">
      <c r="A148" s="19">
        <v>209</v>
      </c>
      <c r="B148" s="20" t="s">
        <v>251</v>
      </c>
      <c r="C148" s="20" t="s">
        <v>432</v>
      </c>
      <c r="D148" s="20" t="s">
        <v>253</v>
      </c>
      <c r="E148" s="21">
        <v>18440.400000000001</v>
      </c>
      <c r="F148" s="22">
        <v>1.68</v>
      </c>
      <c r="G148" s="22">
        <v>30979.87</v>
      </c>
    </row>
    <row r="149" spans="1:7" ht="13.4" customHeight="1" x14ac:dyDescent="0.4">
      <c r="A149" s="19">
        <v>213</v>
      </c>
      <c r="B149" s="20" t="s">
        <v>251</v>
      </c>
      <c r="C149" s="20" t="s">
        <v>432</v>
      </c>
      <c r="D149" s="20" t="s">
        <v>253</v>
      </c>
      <c r="E149" s="21">
        <v>8769</v>
      </c>
      <c r="F149" s="22">
        <v>1.68</v>
      </c>
      <c r="G149" s="22">
        <v>14731.92</v>
      </c>
    </row>
    <row r="150" spans="1:7" ht="13.4" customHeight="1" x14ac:dyDescent="0.4">
      <c r="A150" s="19">
        <v>242</v>
      </c>
      <c r="B150" s="20" t="s">
        <v>251</v>
      </c>
      <c r="C150" s="20" t="s">
        <v>432</v>
      </c>
      <c r="D150" s="20" t="s">
        <v>253</v>
      </c>
      <c r="E150" s="21">
        <v>345.6</v>
      </c>
      <c r="F150" s="22">
        <v>1.68</v>
      </c>
      <c r="G150" s="22">
        <v>580.61</v>
      </c>
    </row>
    <row r="151" spans="1:7" ht="13.4" customHeight="1" x14ac:dyDescent="0.4">
      <c r="A151" s="19">
        <v>257</v>
      </c>
      <c r="B151" s="20" t="s">
        <v>251</v>
      </c>
      <c r="C151" s="20" t="s">
        <v>432</v>
      </c>
      <c r="D151" s="20" t="s">
        <v>253</v>
      </c>
      <c r="E151" s="21">
        <v>2719.92</v>
      </c>
      <c r="F151" s="22">
        <v>1.68</v>
      </c>
      <c r="G151" s="22">
        <v>4569.47</v>
      </c>
    </row>
    <row r="152" spans="1:7" ht="22.75" customHeight="1" x14ac:dyDescent="0.4">
      <c r="A152" s="19">
        <v>204</v>
      </c>
      <c r="B152" s="20" t="s">
        <v>254</v>
      </c>
      <c r="C152" s="20" t="s">
        <v>433</v>
      </c>
      <c r="D152" s="20" t="s">
        <v>203</v>
      </c>
      <c r="E152" s="21">
        <v>497.05799999999999</v>
      </c>
      <c r="F152" s="22">
        <v>63.46</v>
      </c>
      <c r="G152" s="22">
        <v>31543.3</v>
      </c>
    </row>
    <row r="153" spans="1:7" ht="22.75" customHeight="1" x14ac:dyDescent="0.4">
      <c r="A153" s="19">
        <v>217</v>
      </c>
      <c r="B153" s="20" t="s">
        <v>254</v>
      </c>
      <c r="C153" s="20" t="s">
        <v>433</v>
      </c>
      <c r="D153" s="20" t="s">
        <v>203</v>
      </c>
      <c r="E153" s="21">
        <v>175.38</v>
      </c>
      <c r="F153" s="22">
        <v>63.46</v>
      </c>
      <c r="G153" s="22">
        <v>11129.61</v>
      </c>
    </row>
    <row r="154" spans="1:7" ht="13.4" customHeight="1" x14ac:dyDescent="0.4">
      <c r="A154" s="19">
        <v>122</v>
      </c>
      <c r="B154" s="20" t="s">
        <v>256</v>
      </c>
      <c r="C154" s="20" t="s">
        <v>257</v>
      </c>
      <c r="D154" s="20" t="s">
        <v>203</v>
      </c>
      <c r="E154" s="21">
        <v>368.3</v>
      </c>
      <c r="F154" s="22">
        <v>11.01</v>
      </c>
      <c r="G154" s="22">
        <v>4054.98</v>
      </c>
    </row>
    <row r="155" spans="1:7" ht="13.4" customHeight="1" x14ac:dyDescent="0.4">
      <c r="A155" s="19">
        <v>143</v>
      </c>
      <c r="B155" s="20" t="s">
        <v>256</v>
      </c>
      <c r="C155" s="20" t="s">
        <v>257</v>
      </c>
      <c r="D155" s="20" t="s">
        <v>203</v>
      </c>
      <c r="E155" s="21">
        <v>24.244</v>
      </c>
      <c r="F155" s="22">
        <v>11.01</v>
      </c>
      <c r="G155" s="22">
        <v>266.93</v>
      </c>
    </row>
    <row r="156" spans="1:7" ht="13.4" customHeight="1" x14ac:dyDescent="0.4">
      <c r="A156" s="19">
        <v>171</v>
      </c>
      <c r="B156" s="20" t="s">
        <v>258</v>
      </c>
      <c r="C156" s="20" t="s">
        <v>259</v>
      </c>
      <c r="D156" s="20" t="s">
        <v>203</v>
      </c>
      <c r="E156" s="21">
        <v>84.68</v>
      </c>
      <c r="F156" s="22">
        <v>29.09</v>
      </c>
      <c r="G156" s="22">
        <v>2463.34</v>
      </c>
    </row>
    <row r="157" spans="1:7" ht="13.4" customHeight="1" x14ac:dyDescent="0.4">
      <c r="A157" s="19">
        <v>188</v>
      </c>
      <c r="B157" s="20" t="s">
        <v>258</v>
      </c>
      <c r="C157" s="20" t="s">
        <v>259</v>
      </c>
      <c r="D157" s="20" t="s">
        <v>203</v>
      </c>
      <c r="E157" s="21">
        <v>63.72</v>
      </c>
      <c r="F157" s="22">
        <v>29.09</v>
      </c>
      <c r="G157" s="22">
        <v>1853.61</v>
      </c>
    </row>
    <row r="158" spans="1:7" ht="22.75" customHeight="1" x14ac:dyDescent="0.4">
      <c r="A158" s="19">
        <v>123</v>
      </c>
      <c r="B158" s="20" t="s">
        <v>434</v>
      </c>
      <c r="C158" s="20" t="s">
        <v>435</v>
      </c>
      <c r="D158" s="20" t="s">
        <v>203</v>
      </c>
      <c r="E158" s="21">
        <v>66.040000000000006</v>
      </c>
      <c r="F158" s="22">
        <v>26.92</v>
      </c>
      <c r="G158" s="22">
        <v>1777.8</v>
      </c>
    </row>
    <row r="159" spans="1:7" ht="22.75" customHeight="1" x14ac:dyDescent="0.4">
      <c r="A159" s="19">
        <v>144</v>
      </c>
      <c r="B159" s="20" t="s">
        <v>434</v>
      </c>
      <c r="C159" s="20" t="s">
        <v>435</v>
      </c>
      <c r="D159" s="20" t="s">
        <v>203</v>
      </c>
      <c r="E159" s="21">
        <v>9.4049999999999994</v>
      </c>
      <c r="F159" s="22">
        <v>26.92</v>
      </c>
      <c r="G159" s="22">
        <v>253.18</v>
      </c>
    </row>
    <row r="160" spans="1:7" ht="22.75" customHeight="1" x14ac:dyDescent="0.4">
      <c r="A160" s="19">
        <v>147</v>
      </c>
      <c r="B160" s="20" t="s">
        <v>262</v>
      </c>
      <c r="C160" s="20" t="s">
        <v>263</v>
      </c>
      <c r="D160" s="20" t="s">
        <v>264</v>
      </c>
      <c r="E160" s="21">
        <v>4500</v>
      </c>
      <c r="F160" s="22">
        <v>2.74</v>
      </c>
      <c r="G160" s="22">
        <v>12330</v>
      </c>
    </row>
    <row r="161" spans="1:7" ht="22.75" customHeight="1" x14ac:dyDescent="0.4">
      <c r="A161" s="19">
        <v>114</v>
      </c>
      <c r="B161" s="20" t="s">
        <v>265</v>
      </c>
      <c r="C161" s="20" t="s">
        <v>266</v>
      </c>
      <c r="D161" s="20" t="s">
        <v>264</v>
      </c>
      <c r="E161" s="21">
        <v>25000</v>
      </c>
      <c r="F161" s="22">
        <v>2.39</v>
      </c>
      <c r="G161" s="22">
        <v>59750</v>
      </c>
    </row>
    <row r="162" spans="1:7" ht="13.4" customHeight="1" x14ac:dyDescent="0.4">
      <c r="A162" s="19">
        <v>115</v>
      </c>
      <c r="B162" s="20" t="s">
        <v>267</v>
      </c>
      <c r="C162" s="20" t="s">
        <v>268</v>
      </c>
      <c r="D162" s="20" t="s">
        <v>269</v>
      </c>
      <c r="E162" s="21">
        <v>342</v>
      </c>
      <c r="F162" s="22">
        <v>10.73</v>
      </c>
      <c r="G162" s="22">
        <v>3669.66</v>
      </c>
    </row>
    <row r="163" spans="1:7" ht="13.4" customHeight="1" x14ac:dyDescent="0.4">
      <c r="A163" s="19">
        <v>148</v>
      </c>
      <c r="B163" s="20" t="s">
        <v>267</v>
      </c>
      <c r="C163" s="20" t="s">
        <v>268</v>
      </c>
      <c r="D163" s="20" t="s">
        <v>269</v>
      </c>
      <c r="E163" s="21">
        <v>243</v>
      </c>
      <c r="F163" s="22">
        <v>10.73</v>
      </c>
      <c r="G163" s="22">
        <v>2607.39</v>
      </c>
    </row>
    <row r="164" spans="1:7" ht="13.4" customHeight="1" x14ac:dyDescent="0.4">
      <c r="A164" s="19">
        <v>119</v>
      </c>
      <c r="B164" s="20" t="s">
        <v>270</v>
      </c>
      <c r="C164" s="20" t="s">
        <v>271</v>
      </c>
      <c r="D164" s="20" t="s">
        <v>203</v>
      </c>
      <c r="E164" s="21">
        <v>123.718</v>
      </c>
      <c r="F164" s="22">
        <v>54.45</v>
      </c>
      <c r="G164" s="22">
        <v>6736.45</v>
      </c>
    </row>
    <row r="165" spans="1:7" ht="13.4" customHeight="1" x14ac:dyDescent="0.4">
      <c r="A165" s="19">
        <v>142</v>
      </c>
      <c r="B165" s="20" t="s">
        <v>270</v>
      </c>
      <c r="C165" s="20" t="s">
        <v>271</v>
      </c>
      <c r="D165" s="20" t="s">
        <v>203</v>
      </c>
      <c r="E165" s="21">
        <v>8.36</v>
      </c>
      <c r="F165" s="22">
        <v>54.45</v>
      </c>
      <c r="G165" s="22">
        <v>455.2</v>
      </c>
    </row>
    <row r="166" spans="1:7" ht="13.4" customHeight="1" x14ac:dyDescent="0.4">
      <c r="A166" s="19">
        <v>140</v>
      </c>
      <c r="B166" s="20" t="s">
        <v>272</v>
      </c>
      <c r="C166" s="20" t="s">
        <v>273</v>
      </c>
      <c r="D166" s="20" t="s">
        <v>428</v>
      </c>
      <c r="E166" s="21">
        <v>31.35</v>
      </c>
      <c r="F166" s="22">
        <v>320.91000000000003</v>
      </c>
      <c r="G166" s="22">
        <v>10060.530000000001</v>
      </c>
    </row>
    <row r="167" spans="1:7" ht="13.4" customHeight="1" x14ac:dyDescent="0.4">
      <c r="A167" s="19">
        <v>116</v>
      </c>
      <c r="B167" s="20" t="s">
        <v>274</v>
      </c>
      <c r="C167" s="20" t="s">
        <v>275</v>
      </c>
      <c r="D167" s="20" t="s">
        <v>428</v>
      </c>
      <c r="E167" s="21">
        <v>127</v>
      </c>
      <c r="F167" s="22">
        <v>954.61</v>
      </c>
      <c r="G167" s="22">
        <v>121235.47</v>
      </c>
    </row>
    <row r="168" spans="1:7" ht="22.75" customHeight="1" x14ac:dyDescent="0.4">
      <c r="A168" s="19">
        <v>267</v>
      </c>
      <c r="B168" s="20" t="s">
        <v>276</v>
      </c>
      <c r="C168" s="20" t="s">
        <v>277</v>
      </c>
      <c r="D168" s="20" t="s">
        <v>278</v>
      </c>
      <c r="E168" s="21">
        <v>341.7</v>
      </c>
      <c r="F168" s="22">
        <v>27.3</v>
      </c>
      <c r="G168" s="22">
        <v>9328.41</v>
      </c>
    </row>
    <row r="169" spans="1:7" ht="22.75" customHeight="1" x14ac:dyDescent="0.4">
      <c r="A169" s="19">
        <v>13</v>
      </c>
      <c r="B169" s="20" t="s">
        <v>279</v>
      </c>
      <c r="C169" s="20" t="s">
        <v>280</v>
      </c>
      <c r="D169" s="20" t="s">
        <v>228</v>
      </c>
      <c r="E169" s="21">
        <v>3988</v>
      </c>
      <c r="F169" s="22">
        <v>2.4700000000000002</v>
      </c>
      <c r="G169" s="22">
        <v>9850.36</v>
      </c>
    </row>
    <row r="170" spans="1:7" ht="22.75" customHeight="1" x14ac:dyDescent="0.4">
      <c r="A170" s="19">
        <v>27</v>
      </c>
      <c r="B170" s="20" t="s">
        <v>279</v>
      </c>
      <c r="C170" s="20" t="s">
        <v>280</v>
      </c>
      <c r="D170" s="20" t="s">
        <v>228</v>
      </c>
      <c r="E170" s="21">
        <v>7435.8</v>
      </c>
      <c r="F170" s="22">
        <v>2.4700000000000002</v>
      </c>
      <c r="G170" s="22">
        <v>18366.43</v>
      </c>
    </row>
    <row r="171" spans="1:7" ht="22.75" customHeight="1" x14ac:dyDescent="0.4">
      <c r="A171" s="19">
        <v>40</v>
      </c>
      <c r="B171" s="20" t="s">
        <v>279</v>
      </c>
      <c r="C171" s="20" t="s">
        <v>280</v>
      </c>
      <c r="D171" s="20" t="s">
        <v>228</v>
      </c>
      <c r="E171" s="21">
        <v>2070</v>
      </c>
      <c r="F171" s="22">
        <v>2.4700000000000002</v>
      </c>
      <c r="G171" s="22">
        <v>5112.8999999999996</v>
      </c>
    </row>
    <row r="172" spans="1:7" ht="22.75" customHeight="1" x14ac:dyDescent="0.4">
      <c r="A172" s="19">
        <v>265</v>
      </c>
      <c r="B172" s="20" t="s">
        <v>281</v>
      </c>
      <c r="C172" s="20" t="s">
        <v>282</v>
      </c>
      <c r="D172" s="20" t="s">
        <v>250</v>
      </c>
      <c r="E172" s="21">
        <v>8285.0300000000007</v>
      </c>
      <c r="F172" s="22">
        <v>6.13</v>
      </c>
      <c r="G172" s="22">
        <v>50787.23</v>
      </c>
    </row>
    <row r="173" spans="1:7" ht="22.75" customHeight="1" x14ac:dyDescent="0.4">
      <c r="A173" s="19">
        <v>266</v>
      </c>
      <c r="B173" s="20" t="s">
        <v>281</v>
      </c>
      <c r="C173" s="20" t="s">
        <v>282</v>
      </c>
      <c r="D173" s="20" t="s">
        <v>250</v>
      </c>
      <c r="E173" s="21">
        <v>26.36</v>
      </c>
      <c r="F173" s="22">
        <v>6.13</v>
      </c>
      <c r="G173" s="22">
        <v>161.59</v>
      </c>
    </row>
    <row r="174" spans="1:7" ht="22.75" customHeight="1" x14ac:dyDescent="0.4">
      <c r="A174" s="19">
        <v>270</v>
      </c>
      <c r="B174" s="20" t="s">
        <v>281</v>
      </c>
      <c r="C174" s="20" t="s">
        <v>282</v>
      </c>
      <c r="D174" s="20" t="s">
        <v>250</v>
      </c>
      <c r="E174" s="21">
        <v>341.7</v>
      </c>
      <c r="F174" s="22">
        <v>6.13</v>
      </c>
      <c r="G174" s="22">
        <v>2094.62</v>
      </c>
    </row>
    <row r="175" spans="1:7" ht="22.75" customHeight="1" x14ac:dyDescent="0.4">
      <c r="A175" s="19">
        <v>272</v>
      </c>
      <c r="B175" s="20" t="s">
        <v>281</v>
      </c>
      <c r="C175" s="20" t="s">
        <v>282</v>
      </c>
      <c r="D175" s="20" t="s">
        <v>250</v>
      </c>
      <c r="E175" s="21">
        <v>13844.293</v>
      </c>
      <c r="F175" s="22">
        <v>6.13</v>
      </c>
      <c r="G175" s="22">
        <v>84865.52</v>
      </c>
    </row>
    <row r="176" spans="1:7" ht="22.75" customHeight="1" x14ac:dyDescent="0.4">
      <c r="A176" s="19">
        <v>273</v>
      </c>
      <c r="B176" s="20" t="s">
        <v>281</v>
      </c>
      <c r="C176" s="20" t="s">
        <v>282</v>
      </c>
      <c r="D176" s="20" t="s">
        <v>250</v>
      </c>
      <c r="E176" s="21">
        <v>16518.150000000001</v>
      </c>
      <c r="F176" s="22">
        <v>6.13</v>
      </c>
      <c r="G176" s="22">
        <v>101256.26</v>
      </c>
    </row>
    <row r="177" spans="1:7" ht="22.75" customHeight="1" x14ac:dyDescent="0.4">
      <c r="A177" s="19">
        <v>274</v>
      </c>
      <c r="B177" s="20" t="s">
        <v>281</v>
      </c>
      <c r="C177" s="20" t="s">
        <v>282</v>
      </c>
      <c r="D177" s="20" t="s">
        <v>250</v>
      </c>
      <c r="E177" s="21">
        <v>1829.09</v>
      </c>
      <c r="F177" s="22">
        <v>6.13</v>
      </c>
      <c r="G177" s="22">
        <v>11212.32</v>
      </c>
    </row>
    <row r="178" spans="1:7" ht="22.75" customHeight="1" x14ac:dyDescent="0.4">
      <c r="A178" s="19">
        <v>275</v>
      </c>
      <c r="B178" s="20" t="s">
        <v>281</v>
      </c>
      <c r="C178" s="20" t="s">
        <v>282</v>
      </c>
      <c r="D178" s="20" t="s">
        <v>250</v>
      </c>
      <c r="E178" s="21">
        <v>704.16300000000001</v>
      </c>
      <c r="F178" s="22">
        <v>6.13</v>
      </c>
      <c r="G178" s="22">
        <v>4316.5200000000004</v>
      </c>
    </row>
    <row r="179" spans="1:7" ht="22.75" customHeight="1" x14ac:dyDescent="0.4">
      <c r="A179" s="19">
        <v>8</v>
      </c>
      <c r="B179" s="20" t="s">
        <v>283</v>
      </c>
      <c r="C179" s="20" t="s">
        <v>284</v>
      </c>
      <c r="D179" s="20" t="s">
        <v>195</v>
      </c>
      <c r="E179" s="21">
        <v>797.58</v>
      </c>
      <c r="F179" s="22">
        <v>36.840000000000003</v>
      </c>
      <c r="G179" s="22">
        <v>29382.85</v>
      </c>
    </row>
    <row r="180" spans="1:7" ht="22.75" customHeight="1" x14ac:dyDescent="0.4">
      <c r="A180" s="19">
        <v>9</v>
      </c>
      <c r="B180" s="20" t="s">
        <v>283</v>
      </c>
      <c r="C180" s="20" t="s">
        <v>284</v>
      </c>
      <c r="D180" s="20" t="s">
        <v>195</v>
      </c>
      <c r="E180" s="21">
        <v>398.79</v>
      </c>
      <c r="F180" s="22">
        <v>36.840000000000003</v>
      </c>
      <c r="G180" s="22">
        <v>14691.42</v>
      </c>
    </row>
    <row r="181" spans="1:7" ht="22.75" customHeight="1" x14ac:dyDescent="0.4">
      <c r="A181" s="19">
        <v>21</v>
      </c>
      <c r="B181" s="20" t="s">
        <v>283</v>
      </c>
      <c r="C181" s="20" t="s">
        <v>284</v>
      </c>
      <c r="D181" s="20" t="s">
        <v>195</v>
      </c>
      <c r="E181" s="21">
        <v>1443.12</v>
      </c>
      <c r="F181" s="22">
        <v>36.840000000000003</v>
      </c>
      <c r="G181" s="22">
        <v>53164.54</v>
      </c>
    </row>
    <row r="182" spans="1:7" ht="22.75" customHeight="1" x14ac:dyDescent="0.4">
      <c r="A182" s="19">
        <v>22</v>
      </c>
      <c r="B182" s="20" t="s">
        <v>283</v>
      </c>
      <c r="C182" s="20" t="s">
        <v>284</v>
      </c>
      <c r="D182" s="20" t="s">
        <v>195</v>
      </c>
      <c r="E182" s="21">
        <v>721.47500000000002</v>
      </c>
      <c r="F182" s="22">
        <v>36.840000000000003</v>
      </c>
      <c r="G182" s="22">
        <v>26579.14</v>
      </c>
    </row>
    <row r="183" spans="1:7" ht="22.75" customHeight="1" x14ac:dyDescent="0.4">
      <c r="A183" s="19">
        <v>23</v>
      </c>
      <c r="B183" s="20" t="s">
        <v>283</v>
      </c>
      <c r="C183" s="20" t="s">
        <v>284</v>
      </c>
      <c r="D183" s="20" t="s">
        <v>195</v>
      </c>
      <c r="E183" s="21">
        <v>477.72</v>
      </c>
      <c r="F183" s="22">
        <v>36.840000000000003</v>
      </c>
      <c r="G183" s="22">
        <v>17599.2</v>
      </c>
    </row>
    <row r="184" spans="1:7" ht="22.75" customHeight="1" x14ac:dyDescent="0.4">
      <c r="A184" s="19">
        <v>24</v>
      </c>
      <c r="B184" s="20" t="s">
        <v>283</v>
      </c>
      <c r="C184" s="20" t="s">
        <v>284</v>
      </c>
      <c r="D184" s="20" t="s">
        <v>195</v>
      </c>
      <c r="E184" s="21">
        <v>198.512</v>
      </c>
      <c r="F184" s="22">
        <v>36.840000000000003</v>
      </c>
      <c r="G184" s="22">
        <v>7313.18</v>
      </c>
    </row>
    <row r="185" spans="1:7" ht="22.75" customHeight="1" x14ac:dyDescent="0.4">
      <c r="A185" s="19">
        <v>35</v>
      </c>
      <c r="B185" s="20" t="s">
        <v>283</v>
      </c>
      <c r="C185" s="20" t="s">
        <v>284</v>
      </c>
      <c r="D185" s="20" t="s">
        <v>195</v>
      </c>
      <c r="E185" s="21">
        <v>414</v>
      </c>
      <c r="F185" s="22">
        <v>36.840000000000003</v>
      </c>
      <c r="G185" s="22">
        <v>15251.76</v>
      </c>
    </row>
    <row r="186" spans="1:7" ht="22.75" customHeight="1" x14ac:dyDescent="0.4">
      <c r="A186" s="19">
        <v>36</v>
      </c>
      <c r="B186" s="20" t="s">
        <v>283</v>
      </c>
      <c r="C186" s="20" t="s">
        <v>284</v>
      </c>
      <c r="D186" s="20" t="s">
        <v>195</v>
      </c>
      <c r="E186" s="21">
        <v>207</v>
      </c>
      <c r="F186" s="22">
        <v>36.840000000000003</v>
      </c>
      <c r="G186" s="22">
        <v>7625.88</v>
      </c>
    </row>
    <row r="187" spans="1:7" ht="22.75" customHeight="1" x14ac:dyDescent="0.4">
      <c r="A187" s="19">
        <v>281</v>
      </c>
      <c r="B187" s="20" t="s">
        <v>283</v>
      </c>
      <c r="C187" s="20" t="s">
        <v>284</v>
      </c>
      <c r="D187" s="20" t="s">
        <v>195</v>
      </c>
      <c r="E187" s="21">
        <v>1128</v>
      </c>
      <c r="F187" s="22">
        <v>36.840000000000003</v>
      </c>
      <c r="G187" s="22">
        <v>41555.519999999997</v>
      </c>
    </row>
    <row r="188" spans="1:7" ht="13.4" customHeight="1" x14ac:dyDescent="0.4">
      <c r="A188" s="19">
        <v>10</v>
      </c>
      <c r="B188" s="20" t="s">
        <v>285</v>
      </c>
      <c r="C188" s="20" t="s">
        <v>286</v>
      </c>
      <c r="D188" s="20" t="s">
        <v>195</v>
      </c>
      <c r="E188" s="21">
        <v>398.79</v>
      </c>
      <c r="F188" s="22">
        <v>168.35</v>
      </c>
      <c r="G188" s="22">
        <v>67136.3</v>
      </c>
    </row>
    <row r="189" spans="1:7" ht="13.4" customHeight="1" x14ac:dyDescent="0.4">
      <c r="A189" s="19">
        <v>25</v>
      </c>
      <c r="B189" s="20" t="s">
        <v>285</v>
      </c>
      <c r="C189" s="20" t="s">
        <v>286</v>
      </c>
      <c r="D189" s="20" t="s">
        <v>195</v>
      </c>
      <c r="E189" s="21">
        <v>867.36</v>
      </c>
      <c r="F189" s="22">
        <v>168.35</v>
      </c>
      <c r="G189" s="22">
        <v>146020.06</v>
      </c>
    </row>
    <row r="190" spans="1:7" ht="13.4" customHeight="1" x14ac:dyDescent="0.4">
      <c r="A190" s="19">
        <v>37</v>
      </c>
      <c r="B190" s="20" t="s">
        <v>285</v>
      </c>
      <c r="C190" s="20" t="s">
        <v>286</v>
      </c>
      <c r="D190" s="20" t="s">
        <v>195</v>
      </c>
      <c r="E190" s="21">
        <v>207</v>
      </c>
      <c r="F190" s="22">
        <v>168.35</v>
      </c>
      <c r="G190" s="22">
        <v>34848.449999999997</v>
      </c>
    </row>
    <row r="191" spans="1:7" ht="13.4" customHeight="1" x14ac:dyDescent="0.4">
      <c r="A191" s="19">
        <v>12</v>
      </c>
      <c r="B191" s="20" t="s">
        <v>287</v>
      </c>
      <c r="C191" s="20" t="s">
        <v>288</v>
      </c>
      <c r="D191" s="20" t="s">
        <v>195</v>
      </c>
      <c r="E191" s="21">
        <v>279.16000000000003</v>
      </c>
      <c r="F191" s="22">
        <v>189.36</v>
      </c>
      <c r="G191" s="22">
        <v>52861.74</v>
      </c>
    </row>
    <row r="192" spans="1:7" ht="13.4" customHeight="1" x14ac:dyDescent="0.4">
      <c r="A192" s="19">
        <v>26</v>
      </c>
      <c r="B192" s="20" t="s">
        <v>287</v>
      </c>
      <c r="C192" s="20" t="s">
        <v>288</v>
      </c>
      <c r="D192" s="20" t="s">
        <v>195</v>
      </c>
      <c r="E192" s="21">
        <v>590.24</v>
      </c>
      <c r="F192" s="22">
        <v>189.36</v>
      </c>
      <c r="G192" s="22">
        <v>111767.85</v>
      </c>
    </row>
    <row r="193" spans="1:7" ht="13.4" customHeight="1" x14ac:dyDescent="0.4">
      <c r="A193" s="19">
        <v>39</v>
      </c>
      <c r="B193" s="20" t="s">
        <v>287</v>
      </c>
      <c r="C193" s="20" t="s">
        <v>288</v>
      </c>
      <c r="D193" s="20" t="s">
        <v>195</v>
      </c>
      <c r="E193" s="21">
        <v>144.9</v>
      </c>
      <c r="F193" s="22">
        <v>189.36</v>
      </c>
      <c r="G193" s="22">
        <v>27438.26</v>
      </c>
    </row>
    <row r="194" spans="1:7" ht="22.75" customHeight="1" x14ac:dyDescent="0.4">
      <c r="A194" s="19">
        <v>195</v>
      </c>
      <c r="B194" s="20" t="s">
        <v>289</v>
      </c>
      <c r="C194" s="20" t="s">
        <v>436</v>
      </c>
      <c r="D194" s="20" t="s">
        <v>203</v>
      </c>
      <c r="E194" s="21">
        <v>470.19</v>
      </c>
      <c r="F194" s="22">
        <v>2.04</v>
      </c>
      <c r="G194" s="22">
        <v>959.19</v>
      </c>
    </row>
    <row r="195" spans="1:7" ht="22.75" customHeight="1" x14ac:dyDescent="0.4">
      <c r="A195" s="19">
        <v>215</v>
      </c>
      <c r="B195" s="20" t="s">
        <v>289</v>
      </c>
      <c r="C195" s="20" t="s">
        <v>436</v>
      </c>
      <c r="D195" s="20" t="s">
        <v>203</v>
      </c>
      <c r="E195" s="21">
        <v>204.61</v>
      </c>
      <c r="F195" s="22">
        <v>2.04</v>
      </c>
      <c r="G195" s="22">
        <v>417.4</v>
      </c>
    </row>
    <row r="196" spans="1:7" ht="13.4" customHeight="1" x14ac:dyDescent="0.4">
      <c r="A196" s="19">
        <v>236</v>
      </c>
      <c r="B196" s="20" t="s">
        <v>291</v>
      </c>
      <c r="C196" s="20" t="s">
        <v>292</v>
      </c>
      <c r="D196" s="20" t="s">
        <v>253</v>
      </c>
      <c r="E196" s="21">
        <v>2070</v>
      </c>
      <c r="F196" s="22">
        <v>1.58</v>
      </c>
      <c r="G196" s="22">
        <v>3270.6</v>
      </c>
    </row>
    <row r="197" spans="1:7" ht="13.4" customHeight="1" x14ac:dyDescent="0.4">
      <c r="A197" s="19">
        <v>243</v>
      </c>
      <c r="B197" s="20" t="s">
        <v>291</v>
      </c>
      <c r="C197" s="20" t="s">
        <v>292</v>
      </c>
      <c r="D197" s="20" t="s">
        <v>253</v>
      </c>
      <c r="E197" s="21">
        <v>140</v>
      </c>
      <c r="F197" s="22">
        <v>1.58</v>
      </c>
      <c r="G197" s="22">
        <v>221.2</v>
      </c>
    </row>
    <row r="198" spans="1:7" ht="13.4" customHeight="1" x14ac:dyDescent="0.4">
      <c r="A198" s="19">
        <v>248</v>
      </c>
      <c r="B198" s="20" t="s">
        <v>291</v>
      </c>
      <c r="C198" s="20" t="s">
        <v>292</v>
      </c>
      <c r="D198" s="20" t="s">
        <v>253</v>
      </c>
      <c r="E198" s="21">
        <v>70</v>
      </c>
      <c r="F198" s="22">
        <v>1.58</v>
      </c>
      <c r="G198" s="22">
        <v>110.6</v>
      </c>
    </row>
    <row r="199" spans="1:7" ht="22.75" customHeight="1" x14ac:dyDescent="0.4">
      <c r="A199" s="19">
        <v>262</v>
      </c>
      <c r="B199" s="20" t="s">
        <v>293</v>
      </c>
      <c r="C199" s="20" t="s">
        <v>294</v>
      </c>
      <c r="D199" s="20" t="s">
        <v>428</v>
      </c>
      <c r="E199" s="21">
        <v>1200</v>
      </c>
      <c r="F199" s="22">
        <v>26.29</v>
      </c>
      <c r="G199" s="22">
        <v>31548</v>
      </c>
    </row>
    <row r="200" spans="1:7" ht="13.4" customHeight="1" x14ac:dyDescent="0.4">
      <c r="A200" s="19">
        <v>250</v>
      </c>
      <c r="B200" s="20" t="s">
        <v>295</v>
      </c>
      <c r="C200" s="20" t="s">
        <v>296</v>
      </c>
      <c r="D200" s="20" t="s">
        <v>195</v>
      </c>
      <c r="E200" s="21">
        <v>0</v>
      </c>
      <c r="F200" s="22">
        <v>116.71</v>
      </c>
      <c r="G200" s="22">
        <v>0</v>
      </c>
    </row>
    <row r="201" spans="1:7" ht="22.75" customHeight="1" x14ac:dyDescent="0.4">
      <c r="A201" s="19">
        <v>98</v>
      </c>
      <c r="B201" s="20" t="s">
        <v>297</v>
      </c>
      <c r="C201" s="20" t="s">
        <v>298</v>
      </c>
      <c r="D201" s="20" t="s">
        <v>299</v>
      </c>
      <c r="E201" s="21">
        <v>242.96799999999999</v>
      </c>
      <c r="F201" s="22">
        <v>18.45</v>
      </c>
      <c r="G201" s="22">
        <v>4482.76</v>
      </c>
    </row>
    <row r="202" spans="1:7" ht="22.75" customHeight="1" x14ac:dyDescent="0.4">
      <c r="A202" s="19">
        <v>126</v>
      </c>
      <c r="B202" s="20" t="s">
        <v>297</v>
      </c>
      <c r="C202" s="20" t="s">
        <v>298</v>
      </c>
      <c r="D202" s="20" t="s">
        <v>299</v>
      </c>
      <c r="E202" s="21">
        <v>39.155999999999999</v>
      </c>
      <c r="F202" s="22">
        <v>18.45</v>
      </c>
      <c r="G202" s="22">
        <v>722.43</v>
      </c>
    </row>
    <row r="203" spans="1:7" ht="22.75" customHeight="1" x14ac:dyDescent="0.4">
      <c r="A203" s="19">
        <v>150</v>
      </c>
      <c r="B203" s="20" t="s">
        <v>300</v>
      </c>
      <c r="C203" s="20" t="s">
        <v>301</v>
      </c>
      <c r="D203" s="20" t="s">
        <v>299</v>
      </c>
      <c r="E203" s="21">
        <v>16.515000000000001</v>
      </c>
      <c r="F203" s="22">
        <v>75.900000000000006</v>
      </c>
      <c r="G203" s="22">
        <v>1253.49</v>
      </c>
    </row>
    <row r="204" spans="1:7" ht="22.75" customHeight="1" x14ac:dyDescent="0.4">
      <c r="A204" s="19">
        <v>156</v>
      </c>
      <c r="B204" s="20" t="s">
        <v>300</v>
      </c>
      <c r="C204" s="20" t="s">
        <v>301</v>
      </c>
      <c r="D204" s="20" t="s">
        <v>299</v>
      </c>
      <c r="E204" s="21">
        <v>118.12</v>
      </c>
      <c r="F204" s="22">
        <v>75.900000000000006</v>
      </c>
      <c r="G204" s="22">
        <v>8965.31</v>
      </c>
    </row>
    <row r="205" spans="1:7" ht="22.75" customHeight="1" x14ac:dyDescent="0.4">
      <c r="A205" s="19">
        <v>173</v>
      </c>
      <c r="B205" s="20" t="s">
        <v>300</v>
      </c>
      <c r="C205" s="20" t="s">
        <v>301</v>
      </c>
      <c r="D205" s="20" t="s">
        <v>299</v>
      </c>
      <c r="E205" s="21">
        <v>120.45</v>
      </c>
      <c r="F205" s="22">
        <v>75.900000000000006</v>
      </c>
      <c r="G205" s="22">
        <v>9142.16</v>
      </c>
    </row>
    <row r="206" spans="1:7" ht="22.75" customHeight="1" x14ac:dyDescent="0.4">
      <c r="A206" s="19">
        <v>190</v>
      </c>
      <c r="B206" s="20" t="s">
        <v>300</v>
      </c>
      <c r="C206" s="20" t="s">
        <v>301</v>
      </c>
      <c r="D206" s="20" t="s">
        <v>299</v>
      </c>
      <c r="E206" s="21">
        <v>301.43799999999999</v>
      </c>
      <c r="F206" s="22">
        <v>75.900000000000006</v>
      </c>
      <c r="G206" s="22">
        <v>22879.14</v>
      </c>
    </row>
    <row r="207" spans="1:7" ht="22.75" customHeight="1" x14ac:dyDescent="0.4">
      <c r="A207" s="19">
        <v>219</v>
      </c>
      <c r="B207" s="20" t="s">
        <v>300</v>
      </c>
      <c r="C207" s="20" t="s">
        <v>301</v>
      </c>
      <c r="D207" s="20" t="s">
        <v>299</v>
      </c>
      <c r="E207" s="21">
        <v>301.43799999999999</v>
      </c>
      <c r="F207" s="22">
        <v>75.900000000000006</v>
      </c>
      <c r="G207" s="22">
        <v>22879.14</v>
      </c>
    </row>
    <row r="208" spans="1:7" ht="13.4" customHeight="1" x14ac:dyDescent="0.4">
      <c r="A208" s="19">
        <v>90</v>
      </c>
      <c r="B208" s="20" t="s">
        <v>302</v>
      </c>
      <c r="C208" s="20" t="s">
        <v>303</v>
      </c>
      <c r="D208" s="20" t="s">
        <v>250</v>
      </c>
      <c r="E208" s="21">
        <v>15</v>
      </c>
      <c r="F208" s="22">
        <v>61.32</v>
      </c>
      <c r="G208" s="22">
        <v>919.8</v>
      </c>
    </row>
    <row r="209" spans="1:7" ht="13.4" customHeight="1" x14ac:dyDescent="0.4">
      <c r="A209" s="19">
        <v>91</v>
      </c>
      <c r="B209" s="20" t="s">
        <v>302</v>
      </c>
      <c r="C209" s="20" t="s">
        <v>303</v>
      </c>
      <c r="D209" s="20" t="s">
        <v>250</v>
      </c>
      <c r="E209" s="21">
        <v>20</v>
      </c>
      <c r="F209" s="22">
        <v>61.32</v>
      </c>
      <c r="G209" s="22">
        <v>1226.4000000000001</v>
      </c>
    </row>
    <row r="210" spans="1:7" ht="22.75" customHeight="1" x14ac:dyDescent="0.4">
      <c r="A210" s="19">
        <v>92</v>
      </c>
      <c r="B210" s="20" t="s">
        <v>304</v>
      </c>
      <c r="C210" s="20" t="s">
        <v>305</v>
      </c>
      <c r="D210" s="20" t="s">
        <v>250</v>
      </c>
      <c r="E210" s="21">
        <v>10</v>
      </c>
      <c r="F210" s="22">
        <v>235.84</v>
      </c>
      <c r="G210" s="22">
        <v>2358.4</v>
      </c>
    </row>
    <row r="211" spans="1:7" ht="13.4" customHeight="1" x14ac:dyDescent="0.4">
      <c r="A211" s="19">
        <v>268</v>
      </c>
      <c r="B211" s="20" t="s">
        <v>306</v>
      </c>
      <c r="C211" s="20" t="s">
        <v>307</v>
      </c>
      <c r="D211" s="20" t="s">
        <v>195</v>
      </c>
      <c r="E211" s="21">
        <v>341.7</v>
      </c>
      <c r="F211" s="22">
        <v>2.33</v>
      </c>
      <c r="G211" s="22">
        <v>796.16</v>
      </c>
    </row>
    <row r="212" spans="1:7" ht="22.75" customHeight="1" x14ac:dyDescent="0.4">
      <c r="A212" s="19">
        <v>263</v>
      </c>
      <c r="B212" s="20" t="s">
        <v>308</v>
      </c>
      <c r="C212" s="20" t="s">
        <v>309</v>
      </c>
      <c r="D212" s="20" t="s">
        <v>203</v>
      </c>
      <c r="E212" s="21">
        <v>0</v>
      </c>
      <c r="F212" s="22">
        <v>0.84</v>
      </c>
      <c r="G212" s="22">
        <v>0</v>
      </c>
    </row>
    <row r="213" spans="1:7" ht="13.4" customHeight="1" x14ac:dyDescent="0.4">
      <c r="A213" s="19">
        <v>264</v>
      </c>
      <c r="B213" s="20" t="s">
        <v>310</v>
      </c>
      <c r="C213" s="20" t="s">
        <v>311</v>
      </c>
      <c r="D213" s="20" t="s">
        <v>203</v>
      </c>
      <c r="E213" s="21">
        <v>14550</v>
      </c>
      <c r="F213" s="22">
        <v>0.75</v>
      </c>
      <c r="G213" s="22">
        <v>10912.5</v>
      </c>
    </row>
    <row r="214" spans="1:7" ht="22.75" customHeight="1" x14ac:dyDescent="0.4">
      <c r="A214" s="19">
        <v>271</v>
      </c>
      <c r="B214" s="20" t="s">
        <v>312</v>
      </c>
      <c r="C214" s="20" t="s">
        <v>437</v>
      </c>
      <c r="D214" s="20" t="s">
        <v>203</v>
      </c>
      <c r="E214" s="21">
        <v>797.3</v>
      </c>
      <c r="F214" s="22">
        <v>18.71</v>
      </c>
      <c r="G214" s="22">
        <v>14917.48</v>
      </c>
    </row>
    <row r="215" spans="1:7" ht="22.75" customHeight="1" x14ac:dyDescent="0.4">
      <c r="A215" s="19">
        <v>276</v>
      </c>
      <c r="B215" s="20" t="s">
        <v>314</v>
      </c>
      <c r="C215" s="20" t="s">
        <v>438</v>
      </c>
      <c r="D215" s="20" t="s">
        <v>203</v>
      </c>
      <c r="E215" s="21">
        <v>0</v>
      </c>
      <c r="F215" s="22">
        <v>36.93</v>
      </c>
      <c r="G215" s="22">
        <v>0</v>
      </c>
    </row>
    <row r="216" spans="1:7" ht="22.75" customHeight="1" x14ac:dyDescent="0.4">
      <c r="A216" s="19">
        <v>58</v>
      </c>
      <c r="B216" s="20" t="s">
        <v>316</v>
      </c>
      <c r="C216" s="20" t="s">
        <v>439</v>
      </c>
      <c r="D216" s="20" t="s">
        <v>428</v>
      </c>
      <c r="E216" s="21">
        <v>230</v>
      </c>
      <c r="F216" s="22">
        <v>3.53</v>
      </c>
      <c r="G216" s="22">
        <v>811.9</v>
      </c>
    </row>
    <row r="217" spans="1:7" ht="13.4" customHeight="1" x14ac:dyDescent="0.4">
      <c r="A217" s="19">
        <v>51</v>
      </c>
      <c r="B217" s="20" t="s">
        <v>318</v>
      </c>
      <c r="C217" s="20" t="s">
        <v>319</v>
      </c>
      <c r="D217" s="20" t="s">
        <v>428</v>
      </c>
      <c r="E217" s="21">
        <v>1369</v>
      </c>
      <c r="F217" s="22">
        <v>90.28</v>
      </c>
      <c r="G217" s="22">
        <v>123593.32</v>
      </c>
    </row>
    <row r="218" spans="1:7" ht="13.4" customHeight="1" x14ac:dyDescent="0.4">
      <c r="A218" s="19">
        <v>52</v>
      </c>
      <c r="B218" s="20" t="s">
        <v>318</v>
      </c>
      <c r="C218" s="20" t="s">
        <v>319</v>
      </c>
      <c r="D218" s="20" t="s">
        <v>428</v>
      </c>
      <c r="E218" s="21">
        <v>179</v>
      </c>
      <c r="F218" s="22">
        <v>90.28</v>
      </c>
      <c r="G218" s="22">
        <v>16160.12</v>
      </c>
    </row>
    <row r="219" spans="1:7" ht="13.4" customHeight="1" x14ac:dyDescent="0.4">
      <c r="A219" s="19">
        <v>53</v>
      </c>
      <c r="B219" s="20" t="s">
        <v>318</v>
      </c>
      <c r="C219" s="20" t="s">
        <v>319</v>
      </c>
      <c r="D219" s="20" t="s">
        <v>428</v>
      </c>
      <c r="E219" s="21">
        <v>280</v>
      </c>
      <c r="F219" s="22">
        <v>90.28</v>
      </c>
      <c r="G219" s="22">
        <v>25278.400000000001</v>
      </c>
    </row>
    <row r="220" spans="1:7" ht="13.4" customHeight="1" x14ac:dyDescent="0.4">
      <c r="A220" s="19">
        <v>54</v>
      </c>
      <c r="B220" s="20" t="s">
        <v>320</v>
      </c>
      <c r="C220" s="20" t="s">
        <v>321</v>
      </c>
      <c r="D220" s="20" t="s">
        <v>428</v>
      </c>
      <c r="E220" s="21">
        <v>139</v>
      </c>
      <c r="F220" s="22">
        <v>155.91</v>
      </c>
      <c r="G220" s="22">
        <v>21671.49</v>
      </c>
    </row>
    <row r="221" spans="1:7" ht="13.4" customHeight="1" x14ac:dyDescent="0.4">
      <c r="A221" s="19">
        <v>55</v>
      </c>
      <c r="B221" s="20" t="s">
        <v>322</v>
      </c>
      <c r="C221" s="20" t="s">
        <v>323</v>
      </c>
      <c r="D221" s="20" t="s">
        <v>428</v>
      </c>
      <c r="E221" s="21">
        <v>52</v>
      </c>
      <c r="F221" s="22">
        <v>239.69</v>
      </c>
      <c r="G221" s="22">
        <v>12463.88</v>
      </c>
    </row>
    <row r="222" spans="1:7" ht="22.75" customHeight="1" x14ac:dyDescent="0.4">
      <c r="A222" s="19">
        <v>56</v>
      </c>
      <c r="B222" s="20" t="s">
        <v>324</v>
      </c>
      <c r="C222" s="20" t="s">
        <v>325</v>
      </c>
      <c r="D222" s="20" t="s">
        <v>250</v>
      </c>
      <c r="E222" s="21">
        <v>4</v>
      </c>
      <c r="F222" s="22">
        <v>6551.56</v>
      </c>
      <c r="G222" s="22">
        <v>26206.240000000002</v>
      </c>
    </row>
    <row r="223" spans="1:7" ht="22.75" customHeight="1" x14ac:dyDescent="0.4">
      <c r="A223" s="19">
        <v>57</v>
      </c>
      <c r="B223" s="20" t="s">
        <v>326</v>
      </c>
      <c r="C223" s="20" t="s">
        <v>327</v>
      </c>
      <c r="D223" s="20" t="s">
        <v>250</v>
      </c>
      <c r="E223" s="21">
        <v>4</v>
      </c>
      <c r="F223" s="22">
        <v>396.4</v>
      </c>
      <c r="G223" s="22">
        <v>1585.6</v>
      </c>
    </row>
    <row r="224" spans="1:7" ht="13.4" customHeight="1" x14ac:dyDescent="0.4">
      <c r="A224" s="19">
        <v>252</v>
      </c>
      <c r="B224" s="20" t="s">
        <v>328</v>
      </c>
      <c r="C224" s="20" t="s">
        <v>329</v>
      </c>
      <c r="D224" s="20" t="s">
        <v>428</v>
      </c>
      <c r="E224" s="21">
        <v>139.5</v>
      </c>
      <c r="F224" s="22">
        <v>31.79</v>
      </c>
      <c r="G224" s="22">
        <v>4434.71</v>
      </c>
    </row>
    <row r="225" spans="1:7" ht="13.4" customHeight="1" x14ac:dyDescent="0.4">
      <c r="A225" s="19">
        <v>253</v>
      </c>
      <c r="B225" s="20" t="s">
        <v>328</v>
      </c>
      <c r="C225" s="20" t="s">
        <v>329</v>
      </c>
      <c r="D225" s="20" t="s">
        <v>428</v>
      </c>
      <c r="E225" s="21">
        <v>12</v>
      </c>
      <c r="F225" s="22">
        <v>31.79</v>
      </c>
      <c r="G225" s="22">
        <v>381.48</v>
      </c>
    </row>
    <row r="226" spans="1:7" ht="13.4" customHeight="1" x14ac:dyDescent="0.4">
      <c r="A226" s="19">
        <v>251</v>
      </c>
      <c r="B226" s="20" t="s">
        <v>330</v>
      </c>
      <c r="C226" s="20" t="s">
        <v>331</v>
      </c>
      <c r="D226" s="20" t="s">
        <v>428</v>
      </c>
      <c r="E226" s="21">
        <v>116</v>
      </c>
      <c r="F226" s="22">
        <v>52.26</v>
      </c>
      <c r="G226" s="22">
        <v>6062.16</v>
      </c>
    </row>
    <row r="227" spans="1:7" ht="13.4" customHeight="1" x14ac:dyDescent="0.4">
      <c r="A227" s="19">
        <v>254</v>
      </c>
      <c r="B227" s="20" t="s">
        <v>330</v>
      </c>
      <c r="C227" s="20" t="s">
        <v>331</v>
      </c>
      <c r="D227" s="20" t="s">
        <v>428</v>
      </c>
      <c r="E227" s="21">
        <v>0</v>
      </c>
      <c r="F227" s="22">
        <v>52.26</v>
      </c>
      <c r="G227" s="22">
        <v>0</v>
      </c>
    </row>
    <row r="228" spans="1:7" ht="13.4" customHeight="1" x14ac:dyDescent="0.4">
      <c r="A228" s="19">
        <v>224</v>
      </c>
      <c r="B228" s="20" t="s">
        <v>332</v>
      </c>
      <c r="C228" s="20" t="s">
        <v>333</v>
      </c>
      <c r="D228" s="20" t="s">
        <v>428</v>
      </c>
      <c r="E228" s="21">
        <v>534</v>
      </c>
      <c r="F228" s="22">
        <v>35.020000000000003</v>
      </c>
      <c r="G228" s="22">
        <v>18700.68</v>
      </c>
    </row>
    <row r="229" spans="1:7" ht="13.4" customHeight="1" x14ac:dyDescent="0.4">
      <c r="A229" s="19">
        <v>226</v>
      </c>
      <c r="B229" s="20" t="s">
        <v>334</v>
      </c>
      <c r="C229" s="20" t="s">
        <v>335</v>
      </c>
      <c r="D229" s="20" t="s">
        <v>428</v>
      </c>
      <c r="E229" s="21">
        <v>434</v>
      </c>
      <c r="F229" s="22">
        <v>54.29</v>
      </c>
      <c r="G229" s="22">
        <v>23561.86</v>
      </c>
    </row>
    <row r="230" spans="1:7" ht="13.4" customHeight="1" x14ac:dyDescent="0.4">
      <c r="A230" s="19">
        <v>228</v>
      </c>
      <c r="B230" s="20" t="s">
        <v>336</v>
      </c>
      <c r="C230" s="20" t="s">
        <v>337</v>
      </c>
      <c r="D230" s="20" t="s">
        <v>428</v>
      </c>
      <c r="E230" s="21">
        <v>98</v>
      </c>
      <c r="F230" s="22">
        <v>88.38</v>
      </c>
      <c r="G230" s="22">
        <v>8661.24</v>
      </c>
    </row>
    <row r="231" spans="1:7" ht="13.4" customHeight="1" x14ac:dyDescent="0.4">
      <c r="A231" s="19">
        <v>245</v>
      </c>
      <c r="B231" s="20" t="s">
        <v>336</v>
      </c>
      <c r="C231" s="20" t="s">
        <v>337</v>
      </c>
      <c r="D231" s="20" t="s">
        <v>428</v>
      </c>
      <c r="E231" s="21">
        <v>11</v>
      </c>
      <c r="F231" s="22">
        <v>88.38</v>
      </c>
      <c r="G231" s="22">
        <v>972.18</v>
      </c>
    </row>
    <row r="232" spans="1:7" ht="13.4" customHeight="1" x14ac:dyDescent="0.4">
      <c r="A232" s="19">
        <v>194</v>
      </c>
      <c r="B232" s="20" t="s">
        <v>338</v>
      </c>
      <c r="C232" s="20" t="s">
        <v>339</v>
      </c>
      <c r="D232" s="20" t="s">
        <v>428</v>
      </c>
      <c r="E232" s="21">
        <v>134.34</v>
      </c>
      <c r="F232" s="22">
        <v>69.489999999999995</v>
      </c>
      <c r="G232" s="22">
        <v>9335.2900000000009</v>
      </c>
    </row>
    <row r="233" spans="1:7" ht="13.4" customHeight="1" x14ac:dyDescent="0.4">
      <c r="A233" s="19">
        <v>214</v>
      </c>
      <c r="B233" s="20" t="s">
        <v>338</v>
      </c>
      <c r="C233" s="20" t="s">
        <v>339</v>
      </c>
      <c r="D233" s="20" t="s">
        <v>428</v>
      </c>
      <c r="E233" s="21">
        <v>58.46</v>
      </c>
      <c r="F233" s="22">
        <v>69.489999999999995</v>
      </c>
      <c r="G233" s="22">
        <v>4062.39</v>
      </c>
    </row>
    <row r="234" spans="1:7" ht="13.4" customHeight="1" x14ac:dyDescent="0.4">
      <c r="A234" s="19">
        <v>233</v>
      </c>
      <c r="B234" s="20" t="s">
        <v>340</v>
      </c>
      <c r="C234" s="20" t="s">
        <v>341</v>
      </c>
      <c r="D234" s="20" t="s">
        <v>428</v>
      </c>
      <c r="E234" s="21">
        <v>43</v>
      </c>
      <c r="F234" s="22">
        <v>26.09</v>
      </c>
      <c r="G234" s="22">
        <v>1121.8699999999999</v>
      </c>
    </row>
    <row r="235" spans="1:7" ht="22.75" customHeight="1" x14ac:dyDescent="0.4">
      <c r="A235" s="19">
        <v>234</v>
      </c>
      <c r="B235" s="20" t="s">
        <v>342</v>
      </c>
      <c r="C235" s="20" t="s">
        <v>343</v>
      </c>
      <c r="D235" s="20" t="s">
        <v>250</v>
      </c>
      <c r="E235" s="21">
        <v>10</v>
      </c>
      <c r="F235" s="22">
        <v>20.93</v>
      </c>
      <c r="G235" s="22">
        <v>209.3</v>
      </c>
    </row>
    <row r="236" spans="1:7" ht="13.4" customHeight="1" x14ac:dyDescent="0.4">
      <c r="A236" s="19">
        <v>230</v>
      </c>
      <c r="B236" s="20" t="s">
        <v>344</v>
      </c>
      <c r="C236" s="20" t="s">
        <v>345</v>
      </c>
      <c r="D236" s="20" t="s">
        <v>203</v>
      </c>
      <c r="E236" s="21">
        <v>49.692</v>
      </c>
      <c r="F236" s="22">
        <v>26.21</v>
      </c>
      <c r="G236" s="22">
        <v>1302.43</v>
      </c>
    </row>
    <row r="237" spans="1:7" ht="13.4" customHeight="1" x14ac:dyDescent="0.4">
      <c r="A237" s="19">
        <v>231</v>
      </c>
      <c r="B237" s="20" t="s">
        <v>344</v>
      </c>
      <c r="C237" s="20" t="s">
        <v>345</v>
      </c>
      <c r="D237" s="20" t="s">
        <v>203</v>
      </c>
      <c r="E237" s="21">
        <v>114.18899999999999</v>
      </c>
      <c r="F237" s="22">
        <v>26.21</v>
      </c>
      <c r="G237" s="22">
        <v>2992.89</v>
      </c>
    </row>
    <row r="238" spans="1:7" ht="13.4" customHeight="1" x14ac:dyDescent="0.4">
      <c r="A238" s="19">
        <v>232</v>
      </c>
      <c r="B238" s="20" t="s">
        <v>344</v>
      </c>
      <c r="C238" s="20" t="s">
        <v>345</v>
      </c>
      <c r="D238" s="20" t="s">
        <v>203</v>
      </c>
      <c r="E238" s="21">
        <v>301.11900000000003</v>
      </c>
      <c r="F238" s="22">
        <v>26.21</v>
      </c>
      <c r="G238" s="22">
        <v>7892.33</v>
      </c>
    </row>
    <row r="239" spans="1:7" ht="22.75" customHeight="1" x14ac:dyDescent="0.4">
      <c r="A239" s="19">
        <v>235</v>
      </c>
      <c r="B239" s="20" t="s">
        <v>346</v>
      </c>
      <c r="C239" s="20" t="s">
        <v>347</v>
      </c>
      <c r="D239" s="20" t="s">
        <v>250</v>
      </c>
      <c r="E239" s="21">
        <v>46</v>
      </c>
      <c r="F239" s="22">
        <v>244.51</v>
      </c>
      <c r="G239" s="22">
        <v>11247.46</v>
      </c>
    </row>
    <row r="240" spans="1:7" ht="22.75" customHeight="1" x14ac:dyDescent="0.4">
      <c r="A240" s="19">
        <v>244</v>
      </c>
      <c r="B240" s="20" t="s">
        <v>346</v>
      </c>
      <c r="C240" s="20" t="s">
        <v>347</v>
      </c>
      <c r="D240" s="20" t="s">
        <v>250</v>
      </c>
      <c r="E240" s="21">
        <v>2</v>
      </c>
      <c r="F240" s="22">
        <v>244.51</v>
      </c>
      <c r="G240" s="22">
        <v>489.02</v>
      </c>
    </row>
    <row r="241" spans="1:7" ht="22.75" customHeight="1" x14ac:dyDescent="0.4">
      <c r="A241" s="19">
        <v>247</v>
      </c>
      <c r="B241" s="20" t="s">
        <v>346</v>
      </c>
      <c r="C241" s="20" t="s">
        <v>347</v>
      </c>
      <c r="D241" s="20" t="s">
        <v>250</v>
      </c>
      <c r="E241" s="21">
        <v>1</v>
      </c>
      <c r="F241" s="22">
        <v>244.51</v>
      </c>
      <c r="G241" s="22">
        <v>244.51</v>
      </c>
    </row>
    <row r="242" spans="1:7" ht="22.75" customHeight="1" x14ac:dyDescent="0.4">
      <c r="A242" s="19">
        <v>240</v>
      </c>
      <c r="B242" s="20" t="s">
        <v>348</v>
      </c>
      <c r="C242" s="20" t="s">
        <v>349</v>
      </c>
      <c r="D242" s="20" t="s">
        <v>250</v>
      </c>
      <c r="E242" s="21">
        <v>0</v>
      </c>
      <c r="F242" s="22">
        <v>19618.080000000002</v>
      </c>
      <c r="G242" s="22">
        <v>0</v>
      </c>
    </row>
    <row r="243" spans="1:7" ht="22.75" customHeight="1" x14ac:dyDescent="0.4">
      <c r="A243" s="19">
        <v>238</v>
      </c>
      <c r="B243" s="20" t="s">
        <v>350</v>
      </c>
      <c r="C243" s="20" t="s">
        <v>351</v>
      </c>
      <c r="D243" s="20" t="s">
        <v>250</v>
      </c>
      <c r="E243" s="21">
        <v>1</v>
      </c>
      <c r="F243" s="22">
        <v>20634.79</v>
      </c>
      <c r="G243" s="22">
        <v>20634.79</v>
      </c>
    </row>
    <row r="244" spans="1:7" ht="13.4" customHeight="1" x14ac:dyDescent="0.4">
      <c r="A244" s="19">
        <v>4</v>
      </c>
      <c r="B244" s="20" t="s">
        <v>352</v>
      </c>
      <c r="C244" s="20" t="s">
        <v>353</v>
      </c>
      <c r="D244" s="20" t="s">
        <v>354</v>
      </c>
      <c r="E244" s="21">
        <v>2342.71</v>
      </c>
      <c r="F244" s="22">
        <v>1.5</v>
      </c>
      <c r="G244" s="22">
        <v>3514.07</v>
      </c>
    </row>
    <row r="245" spans="1:7" ht="13.4" customHeight="1" x14ac:dyDescent="0.4">
      <c r="A245" s="19">
        <v>46</v>
      </c>
      <c r="B245" s="20" t="s">
        <v>352</v>
      </c>
      <c r="C245" s="20" t="s">
        <v>353</v>
      </c>
      <c r="D245" s="20" t="s">
        <v>354</v>
      </c>
      <c r="E245" s="21">
        <v>2425.48</v>
      </c>
      <c r="F245" s="22">
        <v>1.5</v>
      </c>
      <c r="G245" s="22">
        <v>3638.22</v>
      </c>
    </row>
    <row r="246" spans="1:7" ht="13.4" customHeight="1" x14ac:dyDescent="0.4">
      <c r="A246" s="19">
        <v>47</v>
      </c>
      <c r="B246" s="20" t="s">
        <v>352</v>
      </c>
      <c r="C246" s="20" t="s">
        <v>353</v>
      </c>
      <c r="D246" s="20" t="s">
        <v>354</v>
      </c>
      <c r="E246" s="21">
        <v>1112.4000000000001</v>
      </c>
      <c r="F246" s="22">
        <v>1.5</v>
      </c>
      <c r="G246" s="22">
        <v>1668.6</v>
      </c>
    </row>
    <row r="247" spans="1:7" ht="13.4" customHeight="1" x14ac:dyDescent="0.4">
      <c r="A247" s="19">
        <v>48</v>
      </c>
      <c r="B247" s="20" t="s">
        <v>355</v>
      </c>
      <c r="C247" s="20" t="s">
        <v>356</v>
      </c>
      <c r="D247" s="20" t="s">
        <v>357</v>
      </c>
      <c r="E247" s="21">
        <v>6064</v>
      </c>
      <c r="F247" s="22">
        <v>1.36</v>
      </c>
      <c r="G247" s="22">
        <v>8247.0400000000009</v>
      </c>
    </row>
    <row r="248" spans="1:7" ht="13.4" customHeight="1" x14ac:dyDescent="0.4">
      <c r="A248" s="19">
        <v>49</v>
      </c>
      <c r="B248" s="20" t="s">
        <v>355</v>
      </c>
      <c r="C248" s="20" t="s">
        <v>356</v>
      </c>
      <c r="D248" s="20" t="s">
        <v>357</v>
      </c>
      <c r="E248" s="21">
        <v>2781</v>
      </c>
      <c r="F248" s="22">
        <v>1.36</v>
      </c>
      <c r="G248" s="22">
        <v>3782.16</v>
      </c>
    </row>
    <row r="249" spans="1:7" ht="13.4" customHeight="1" x14ac:dyDescent="0.4">
      <c r="A249" s="19">
        <v>50</v>
      </c>
      <c r="B249" s="20" t="s">
        <v>355</v>
      </c>
      <c r="C249" s="20" t="s">
        <v>356</v>
      </c>
      <c r="D249" s="20" t="s">
        <v>357</v>
      </c>
      <c r="E249" s="21">
        <v>5857</v>
      </c>
      <c r="F249" s="22">
        <v>1.36</v>
      </c>
      <c r="G249" s="22">
        <v>7965.52</v>
      </c>
    </row>
    <row r="250" spans="1:7" ht="13.4" customHeight="1" x14ac:dyDescent="0.4">
      <c r="A250" s="19">
        <v>94</v>
      </c>
      <c r="B250" s="20" t="s">
        <v>358</v>
      </c>
      <c r="C250" s="20" t="s">
        <v>359</v>
      </c>
      <c r="D250" s="20" t="s">
        <v>233</v>
      </c>
      <c r="E250" s="21">
        <v>484</v>
      </c>
      <c r="F250" s="22">
        <v>7.57</v>
      </c>
      <c r="G250" s="22">
        <v>3663.88</v>
      </c>
    </row>
    <row r="251" spans="1:7" ht="13.4" customHeight="1" x14ac:dyDescent="0.4">
      <c r="A251" s="19">
        <v>128</v>
      </c>
      <c r="B251" s="20" t="s">
        <v>358</v>
      </c>
      <c r="C251" s="20" t="s">
        <v>359</v>
      </c>
      <c r="D251" s="20" t="s">
        <v>233</v>
      </c>
      <c r="E251" s="21">
        <v>78</v>
      </c>
      <c r="F251" s="22">
        <v>7.57</v>
      </c>
      <c r="G251" s="22">
        <v>590.46</v>
      </c>
    </row>
    <row r="252" spans="1:7" ht="13.4" customHeight="1" x14ac:dyDescent="0.4">
      <c r="A252" s="19">
        <v>261</v>
      </c>
      <c r="B252" s="20" t="s">
        <v>360</v>
      </c>
      <c r="C252" s="20" t="s">
        <v>361</v>
      </c>
      <c r="D252" s="20" t="s">
        <v>357</v>
      </c>
      <c r="E252" s="21">
        <v>13920</v>
      </c>
      <c r="F252" s="22">
        <v>1.5</v>
      </c>
      <c r="G252" s="22">
        <v>20880</v>
      </c>
    </row>
    <row r="253" spans="1:7" ht="22.75" customHeight="1" x14ac:dyDescent="0.4">
      <c r="A253" s="19">
        <v>65</v>
      </c>
      <c r="B253" s="20" t="s">
        <v>362</v>
      </c>
      <c r="C253" s="20" t="s">
        <v>363</v>
      </c>
      <c r="D253" s="20" t="s">
        <v>250</v>
      </c>
      <c r="E253" s="21">
        <v>70</v>
      </c>
      <c r="F253" s="22">
        <v>65.78</v>
      </c>
      <c r="G253" s="22">
        <v>4604.6000000000004</v>
      </c>
    </row>
    <row r="254" spans="1:7" ht="22.75" customHeight="1" x14ac:dyDescent="0.4">
      <c r="A254" s="19">
        <v>66</v>
      </c>
      <c r="B254" s="20" t="s">
        <v>364</v>
      </c>
      <c r="C254" s="20" t="s">
        <v>365</v>
      </c>
      <c r="D254" s="20" t="s">
        <v>250</v>
      </c>
      <c r="E254" s="21">
        <v>11</v>
      </c>
      <c r="F254" s="22">
        <v>90.7</v>
      </c>
      <c r="G254" s="22">
        <v>997.7</v>
      </c>
    </row>
    <row r="255" spans="1:7" ht="13.4" customHeight="1" x14ac:dyDescent="0.4">
      <c r="A255" s="19">
        <v>67</v>
      </c>
      <c r="B255" s="20" t="s">
        <v>366</v>
      </c>
      <c r="C255" s="20" t="s">
        <v>367</v>
      </c>
      <c r="D255" s="20" t="s">
        <v>250</v>
      </c>
      <c r="E255" s="21">
        <v>70</v>
      </c>
      <c r="F255" s="22">
        <v>118.71</v>
      </c>
      <c r="G255" s="22">
        <v>8309.7000000000007</v>
      </c>
    </row>
    <row r="256" spans="1:7" ht="13.4" customHeight="1" x14ac:dyDescent="0.4">
      <c r="A256" s="19">
        <v>68</v>
      </c>
      <c r="B256" s="20" t="s">
        <v>368</v>
      </c>
      <c r="C256" s="20" t="s">
        <v>369</v>
      </c>
      <c r="D256" s="20" t="s">
        <v>250</v>
      </c>
      <c r="E256" s="21">
        <v>11</v>
      </c>
      <c r="F256" s="22">
        <v>198.55</v>
      </c>
      <c r="G256" s="22">
        <v>2184.0500000000002</v>
      </c>
    </row>
    <row r="257" spans="1:7" ht="22.75" customHeight="1" x14ac:dyDescent="0.4">
      <c r="A257" s="19">
        <v>64</v>
      </c>
      <c r="B257" s="20" t="s">
        <v>370</v>
      </c>
      <c r="C257" s="20" t="s">
        <v>371</v>
      </c>
      <c r="D257" s="20" t="s">
        <v>428</v>
      </c>
      <c r="E257" s="21">
        <v>818.4</v>
      </c>
      <c r="F257" s="22">
        <v>9.3699999999999992</v>
      </c>
      <c r="G257" s="22">
        <v>7668.41</v>
      </c>
    </row>
    <row r="258" spans="1:7" ht="22.75" customHeight="1" x14ac:dyDescent="0.4">
      <c r="A258" s="19">
        <v>79</v>
      </c>
      <c r="B258" s="20" t="s">
        <v>372</v>
      </c>
      <c r="C258" s="20" t="s">
        <v>440</v>
      </c>
      <c r="D258" s="20" t="s">
        <v>428</v>
      </c>
      <c r="E258" s="21">
        <v>690</v>
      </c>
      <c r="F258" s="22">
        <v>4.12</v>
      </c>
      <c r="G258" s="22">
        <v>2842.8</v>
      </c>
    </row>
    <row r="259" spans="1:7" ht="22.75" customHeight="1" x14ac:dyDescent="0.4">
      <c r="A259" s="19">
        <v>80</v>
      </c>
      <c r="B259" s="20" t="s">
        <v>374</v>
      </c>
      <c r="C259" s="20" t="s">
        <v>441</v>
      </c>
      <c r="D259" s="20" t="s">
        <v>428</v>
      </c>
      <c r="E259" s="21">
        <v>7500</v>
      </c>
      <c r="F259" s="22">
        <v>4.53</v>
      </c>
      <c r="G259" s="22">
        <v>33975</v>
      </c>
    </row>
    <row r="260" spans="1:7" ht="13.4" customHeight="1" x14ac:dyDescent="0.4">
      <c r="A260" s="19">
        <v>81</v>
      </c>
      <c r="B260" s="20" t="s">
        <v>376</v>
      </c>
      <c r="C260" s="20" t="s">
        <v>377</v>
      </c>
      <c r="D260" s="20" t="s">
        <v>250</v>
      </c>
      <c r="E260" s="21">
        <v>1</v>
      </c>
      <c r="F260" s="22">
        <v>66.430000000000007</v>
      </c>
      <c r="G260" s="22">
        <v>66.430000000000007</v>
      </c>
    </row>
    <row r="261" spans="1:7" ht="22.75" customHeight="1" x14ac:dyDescent="0.4">
      <c r="A261" s="19">
        <v>76</v>
      </c>
      <c r="B261" s="20" t="s">
        <v>378</v>
      </c>
      <c r="C261" s="20" t="s">
        <v>379</v>
      </c>
      <c r="D261" s="20" t="s">
        <v>250</v>
      </c>
      <c r="E261" s="21">
        <v>2</v>
      </c>
      <c r="F261" s="22">
        <v>53.19</v>
      </c>
      <c r="G261" s="22">
        <v>106.38</v>
      </c>
    </row>
    <row r="262" spans="1:7" ht="22.75" customHeight="1" x14ac:dyDescent="0.4">
      <c r="A262" s="19">
        <v>75</v>
      </c>
      <c r="B262" s="20" t="s">
        <v>380</v>
      </c>
      <c r="C262" s="20" t="s">
        <v>381</v>
      </c>
      <c r="D262" s="20" t="s">
        <v>250</v>
      </c>
      <c r="E262" s="21">
        <v>7</v>
      </c>
      <c r="F262" s="22">
        <v>121.56</v>
      </c>
      <c r="G262" s="22">
        <v>850.92</v>
      </c>
    </row>
    <row r="263" spans="1:7" ht="13.4" customHeight="1" x14ac:dyDescent="0.4">
      <c r="A263" s="19">
        <v>74</v>
      </c>
      <c r="B263" s="20" t="s">
        <v>382</v>
      </c>
      <c r="C263" s="20" t="s">
        <v>383</v>
      </c>
      <c r="D263" s="20" t="s">
        <v>250</v>
      </c>
      <c r="E263" s="21">
        <v>1</v>
      </c>
      <c r="F263" s="22">
        <v>184.43</v>
      </c>
      <c r="G263" s="22">
        <v>184.43</v>
      </c>
    </row>
    <row r="264" spans="1:7" ht="22.75" customHeight="1" x14ac:dyDescent="0.4">
      <c r="A264" s="19">
        <v>77</v>
      </c>
      <c r="B264" s="20" t="s">
        <v>384</v>
      </c>
      <c r="C264" s="20" t="s">
        <v>385</v>
      </c>
      <c r="D264" s="20" t="s">
        <v>250</v>
      </c>
      <c r="E264" s="21">
        <v>2</v>
      </c>
      <c r="F264" s="22">
        <v>110.54</v>
      </c>
      <c r="G264" s="22">
        <v>221.08</v>
      </c>
    </row>
    <row r="265" spans="1:7" ht="22.75" customHeight="1" x14ac:dyDescent="0.4">
      <c r="A265" s="19">
        <v>78</v>
      </c>
      <c r="B265" s="20" t="s">
        <v>386</v>
      </c>
      <c r="C265" s="20" t="s">
        <v>387</v>
      </c>
      <c r="D265" s="20" t="s">
        <v>250</v>
      </c>
      <c r="E265" s="21">
        <v>6</v>
      </c>
      <c r="F265" s="22">
        <v>150.97999999999999</v>
      </c>
      <c r="G265" s="22">
        <v>905.88</v>
      </c>
    </row>
    <row r="266" spans="1:7" ht="13.4" customHeight="1" x14ac:dyDescent="0.4">
      <c r="A266" s="19">
        <v>73</v>
      </c>
      <c r="B266" s="20" t="s">
        <v>388</v>
      </c>
      <c r="C266" s="20" t="s">
        <v>389</v>
      </c>
      <c r="D266" s="20" t="s">
        <v>250</v>
      </c>
      <c r="E266" s="21">
        <v>1</v>
      </c>
      <c r="F266" s="22">
        <v>13.19</v>
      </c>
      <c r="G266" s="22">
        <v>13.19</v>
      </c>
    </row>
    <row r="267" spans="1:7" ht="13.4" customHeight="1" x14ac:dyDescent="0.4">
      <c r="A267" s="19">
        <v>82</v>
      </c>
      <c r="B267" s="20" t="s">
        <v>390</v>
      </c>
      <c r="C267" s="20" t="s">
        <v>391</v>
      </c>
      <c r="D267" s="20" t="s">
        <v>250</v>
      </c>
      <c r="E267" s="21">
        <v>6</v>
      </c>
      <c r="F267" s="22">
        <v>58.3</v>
      </c>
      <c r="G267" s="22">
        <v>349.8</v>
      </c>
    </row>
    <row r="268" spans="1:7" ht="13.4" customHeight="1" x14ac:dyDescent="0.4">
      <c r="A268" s="19">
        <v>71</v>
      </c>
      <c r="B268" s="20" t="s">
        <v>392</v>
      </c>
      <c r="C268" s="20" t="s">
        <v>393</v>
      </c>
      <c r="D268" s="20" t="s">
        <v>250</v>
      </c>
      <c r="E268" s="21">
        <v>1</v>
      </c>
      <c r="F268" s="22">
        <v>50.58</v>
      </c>
      <c r="G268" s="22">
        <v>50.58</v>
      </c>
    </row>
    <row r="269" spans="1:7" ht="13.4" customHeight="1" x14ac:dyDescent="0.4">
      <c r="A269" s="19">
        <v>72</v>
      </c>
      <c r="B269" s="20" t="s">
        <v>394</v>
      </c>
      <c r="C269" s="20" t="s">
        <v>395</v>
      </c>
      <c r="D269" s="20" t="s">
        <v>250</v>
      </c>
      <c r="E269" s="21">
        <v>1</v>
      </c>
      <c r="F269" s="22">
        <v>1364.02</v>
      </c>
      <c r="G269" s="22">
        <v>1364.02</v>
      </c>
    </row>
    <row r="270" spans="1:7" ht="13.4" customHeight="1" x14ac:dyDescent="0.4">
      <c r="A270" s="19">
        <v>70</v>
      </c>
      <c r="B270" s="20" t="s">
        <v>396</v>
      </c>
      <c r="C270" s="20" t="s">
        <v>397</v>
      </c>
      <c r="D270" s="20" t="s">
        <v>250</v>
      </c>
      <c r="E270" s="21">
        <v>2</v>
      </c>
      <c r="F270" s="22">
        <v>1006.27</v>
      </c>
      <c r="G270" s="22">
        <v>2012.54</v>
      </c>
    </row>
    <row r="271" spans="1:7" ht="22.75" customHeight="1" x14ac:dyDescent="0.4">
      <c r="A271" s="19">
        <v>60</v>
      </c>
      <c r="B271" s="20" t="s">
        <v>398</v>
      </c>
      <c r="C271" s="20" t="s">
        <v>399</v>
      </c>
      <c r="D271" s="20" t="s">
        <v>250</v>
      </c>
      <c r="E271" s="21">
        <v>69</v>
      </c>
      <c r="F271" s="22">
        <v>108.64</v>
      </c>
      <c r="G271" s="22">
        <v>7496.16</v>
      </c>
    </row>
    <row r="272" spans="1:7" ht="22.75" customHeight="1" x14ac:dyDescent="0.4">
      <c r="A272" s="19">
        <v>59</v>
      </c>
      <c r="B272" s="20" t="s">
        <v>400</v>
      </c>
      <c r="C272" s="20" t="s">
        <v>401</v>
      </c>
      <c r="D272" s="20" t="s">
        <v>250</v>
      </c>
      <c r="E272" s="21">
        <v>69</v>
      </c>
      <c r="F272" s="22">
        <v>610.14</v>
      </c>
      <c r="G272" s="22">
        <v>42099.66</v>
      </c>
    </row>
    <row r="273" spans="1:7" ht="13.4" customHeight="1" x14ac:dyDescent="0.4">
      <c r="A273" s="19">
        <v>83</v>
      </c>
      <c r="B273" s="20" t="s">
        <v>402</v>
      </c>
      <c r="C273" s="20" t="s">
        <v>403</v>
      </c>
      <c r="D273" s="20" t="s">
        <v>250</v>
      </c>
      <c r="E273" s="21">
        <v>69</v>
      </c>
      <c r="F273" s="22">
        <v>29.41</v>
      </c>
      <c r="G273" s="22">
        <v>2029.29</v>
      </c>
    </row>
    <row r="274" spans="1:7" ht="22.75" customHeight="1" x14ac:dyDescent="0.4">
      <c r="A274" s="19">
        <v>63</v>
      </c>
      <c r="B274" s="20" t="s">
        <v>404</v>
      </c>
      <c r="C274" s="20" t="s">
        <v>405</v>
      </c>
      <c r="D274" s="20" t="s">
        <v>250</v>
      </c>
      <c r="E274" s="21">
        <v>69</v>
      </c>
      <c r="F274" s="22">
        <v>494.28</v>
      </c>
      <c r="G274" s="22">
        <v>34105.32</v>
      </c>
    </row>
    <row r="275" spans="1:7" ht="22.75" customHeight="1" x14ac:dyDescent="0.4">
      <c r="A275" s="19">
        <v>61</v>
      </c>
      <c r="B275" s="20" t="s">
        <v>406</v>
      </c>
      <c r="C275" s="20" t="s">
        <v>442</v>
      </c>
      <c r="D275" s="20" t="s">
        <v>250</v>
      </c>
      <c r="E275" s="21">
        <v>69</v>
      </c>
      <c r="F275" s="22">
        <v>393.33</v>
      </c>
      <c r="G275" s="22">
        <v>27139.77</v>
      </c>
    </row>
    <row r="276" spans="1:7" ht="13.4" customHeight="1" x14ac:dyDescent="0.4">
      <c r="A276" s="19">
        <v>62</v>
      </c>
      <c r="B276" s="20" t="s">
        <v>408</v>
      </c>
      <c r="C276" s="20" t="s">
        <v>409</v>
      </c>
      <c r="D276" s="20" t="s">
        <v>250</v>
      </c>
      <c r="E276" s="21">
        <v>69</v>
      </c>
      <c r="F276" s="22">
        <v>18.23</v>
      </c>
      <c r="G276" s="22">
        <v>1257.8699999999999</v>
      </c>
    </row>
    <row r="277" spans="1:7" ht="22.75" customHeight="1" x14ac:dyDescent="0.4">
      <c r="A277" s="19">
        <v>84</v>
      </c>
      <c r="B277" s="20" t="s">
        <v>410</v>
      </c>
      <c r="C277" s="20" t="s">
        <v>411</v>
      </c>
      <c r="D277" s="20" t="s">
        <v>250</v>
      </c>
      <c r="E277" s="21">
        <v>1</v>
      </c>
      <c r="F277" s="22">
        <v>4272.9799999999996</v>
      </c>
      <c r="G277" s="22">
        <v>4272.9799999999996</v>
      </c>
    </row>
    <row r="278" spans="1:7" ht="22.75" customHeight="1" x14ac:dyDescent="0.4">
      <c r="A278" s="19">
        <v>85</v>
      </c>
      <c r="B278" s="20" t="s">
        <v>412</v>
      </c>
      <c r="C278" s="20" t="s">
        <v>413</v>
      </c>
      <c r="D278" s="20" t="s">
        <v>250</v>
      </c>
      <c r="E278" s="21">
        <v>1</v>
      </c>
      <c r="F278" s="22">
        <v>383.27</v>
      </c>
      <c r="G278" s="22">
        <v>383.27</v>
      </c>
    </row>
    <row r="279" spans="1:7" ht="13.4" customHeight="1" x14ac:dyDescent="0.4">
      <c r="A279" s="19">
        <v>69</v>
      </c>
      <c r="B279" s="20" t="s">
        <v>414</v>
      </c>
      <c r="C279" s="20" t="s">
        <v>415</v>
      </c>
      <c r="D279" s="20" t="s">
        <v>428</v>
      </c>
      <c r="E279" s="21">
        <v>1600</v>
      </c>
      <c r="F279" s="22">
        <v>14.08</v>
      </c>
      <c r="G279" s="22">
        <v>22528</v>
      </c>
    </row>
    <row r="280" spans="1:7" ht="13.4" customHeight="1" x14ac:dyDescent="0.4">
      <c r="A280" s="19">
        <v>86</v>
      </c>
      <c r="B280" s="20" t="s">
        <v>416</v>
      </c>
      <c r="C280" s="20" t="s">
        <v>417</v>
      </c>
      <c r="D280" s="20" t="s">
        <v>250</v>
      </c>
      <c r="E280" s="21">
        <v>10</v>
      </c>
      <c r="F280" s="22">
        <v>135.08000000000001</v>
      </c>
      <c r="G280" s="22">
        <v>1350.8</v>
      </c>
    </row>
    <row r="281" spans="1:7" ht="13.4" customHeight="1" x14ac:dyDescent="0.4">
      <c r="A281" s="19">
        <v>87</v>
      </c>
      <c r="B281" s="20" t="s">
        <v>418</v>
      </c>
      <c r="C281" s="20" t="s">
        <v>419</v>
      </c>
      <c r="D281" s="20" t="s">
        <v>250</v>
      </c>
      <c r="E281" s="21">
        <v>10</v>
      </c>
      <c r="F281" s="22">
        <v>42.12</v>
      </c>
      <c r="G281" s="22">
        <v>421.2</v>
      </c>
    </row>
    <row r="282" spans="1:7" ht="13.4" customHeight="1" x14ac:dyDescent="0.4">
      <c r="A282" s="19">
        <v>221</v>
      </c>
      <c r="B282" s="20" t="s">
        <v>420</v>
      </c>
      <c r="C282" s="20" t="s">
        <v>421</v>
      </c>
      <c r="D282" s="20" t="s">
        <v>4</v>
      </c>
      <c r="E282" s="21">
        <v>100</v>
      </c>
      <c r="F282" s="22">
        <v>169424.3</v>
      </c>
      <c r="G282" s="22">
        <v>169424.3</v>
      </c>
    </row>
    <row r="283" spans="1:7" ht="11.7" customHeight="1" x14ac:dyDescent="0.4">
      <c r="A283" s="23"/>
      <c r="B283" s="24"/>
      <c r="C283" s="24"/>
      <c r="D283" s="24"/>
      <c r="E283" s="24"/>
      <c r="F283" s="24"/>
      <c r="G283" s="25">
        <v>3557910.2200000016</v>
      </c>
    </row>
  </sheetData>
  <pageMargins left="0" right="0" top="0" bottom="0" header="0" footer="0"/>
  <pageSetup paperSize="9" firstPageNumber="0" fitToWidth="0" fitToHeight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552F-94A0-4183-889F-C8BC51D44314}">
  <sheetPr>
    <pageSetUpPr autoPageBreaks="0" fitToPage="1"/>
  </sheetPr>
  <dimension ref="A1:G283"/>
  <sheetViews>
    <sheetView showOutlineSymbols="0" workbookViewId="0">
      <selection activeCell="C17" sqref="C17"/>
    </sheetView>
  </sheetViews>
  <sheetFormatPr defaultColWidth="10.84375" defaultRowHeight="15" customHeight="1" x14ac:dyDescent="0.4"/>
  <cols>
    <col min="1" max="16384" width="10.84375" style="8"/>
  </cols>
  <sheetData>
    <row r="1" spans="1:7" ht="13.4" customHeight="1" x14ac:dyDescent="0.4">
      <c r="A1" s="7" t="s">
        <v>186</v>
      </c>
      <c r="B1" s="7" t="s">
        <v>187</v>
      </c>
      <c r="C1" s="7" t="s">
        <v>188</v>
      </c>
      <c r="D1" s="7" t="s">
        <v>189</v>
      </c>
      <c r="E1" s="7" t="s">
        <v>190</v>
      </c>
      <c r="F1" s="7" t="s">
        <v>191</v>
      </c>
      <c r="G1" s="7" t="s">
        <v>192</v>
      </c>
    </row>
    <row r="2" spans="1:7" ht="13.4" customHeight="1" x14ac:dyDescent="0.4">
      <c r="A2" s="9">
        <v>1</v>
      </c>
      <c r="B2" s="10" t="s">
        <v>193</v>
      </c>
      <c r="C2" s="10" t="s">
        <v>194</v>
      </c>
      <c r="D2" s="10" t="s">
        <v>195</v>
      </c>
      <c r="E2" s="11">
        <v>9420.3109999999997</v>
      </c>
      <c r="F2" s="12">
        <v>4.29</v>
      </c>
      <c r="G2" s="12">
        <v>40413.129999999997</v>
      </c>
    </row>
    <row r="3" spans="1:7" ht="13.4" customHeight="1" x14ac:dyDescent="0.4">
      <c r="A3" s="9">
        <v>246</v>
      </c>
      <c r="B3" s="10" t="s">
        <v>193</v>
      </c>
      <c r="C3" s="10" t="s">
        <v>194</v>
      </c>
      <c r="D3" s="10" t="s">
        <v>195</v>
      </c>
      <c r="E3" s="11">
        <v>1290</v>
      </c>
      <c r="F3" s="12">
        <v>4.29</v>
      </c>
      <c r="G3" s="12">
        <v>5534.1</v>
      </c>
    </row>
    <row r="4" spans="1:7" ht="13.4" customHeight="1" x14ac:dyDescent="0.4">
      <c r="A4" s="9">
        <v>280</v>
      </c>
      <c r="B4" s="10" t="s">
        <v>193</v>
      </c>
      <c r="C4" s="10" t="s">
        <v>194</v>
      </c>
      <c r="D4" s="10" t="s">
        <v>195</v>
      </c>
      <c r="E4" s="11">
        <v>1128</v>
      </c>
      <c r="F4" s="12">
        <v>4.29</v>
      </c>
      <c r="G4" s="12">
        <v>4839.12</v>
      </c>
    </row>
    <row r="5" spans="1:7" ht="13.4" customHeight="1" x14ac:dyDescent="0.4">
      <c r="A5" s="9">
        <v>249</v>
      </c>
      <c r="B5" s="10" t="s">
        <v>196</v>
      </c>
      <c r="C5" s="10" t="s">
        <v>197</v>
      </c>
      <c r="D5" s="10" t="s">
        <v>195</v>
      </c>
      <c r="E5" s="11">
        <v>710</v>
      </c>
      <c r="F5" s="12">
        <v>8.1999999999999993</v>
      </c>
      <c r="G5" s="12">
        <v>5822</v>
      </c>
    </row>
    <row r="6" spans="1:7" ht="22.75" customHeight="1" x14ac:dyDescent="0.4">
      <c r="A6" s="9">
        <v>6</v>
      </c>
      <c r="B6" s="10" t="s">
        <v>198</v>
      </c>
      <c r="C6" s="10" t="s">
        <v>199</v>
      </c>
      <c r="D6" s="10" t="s">
        <v>200</v>
      </c>
      <c r="E6" s="11">
        <v>78533.279999999999</v>
      </c>
      <c r="F6" s="12">
        <v>0.16</v>
      </c>
      <c r="G6" s="12">
        <v>12565.32</v>
      </c>
    </row>
    <row r="7" spans="1:7" ht="22.75" customHeight="1" x14ac:dyDescent="0.4">
      <c r="A7" s="9">
        <v>19</v>
      </c>
      <c r="B7" s="10" t="s">
        <v>198</v>
      </c>
      <c r="C7" s="10" t="s">
        <v>199</v>
      </c>
      <c r="D7" s="10" t="s">
        <v>200</v>
      </c>
      <c r="E7" s="11">
        <v>129424.14</v>
      </c>
      <c r="F7" s="12">
        <v>0.16</v>
      </c>
      <c r="G7" s="12">
        <v>20707.86</v>
      </c>
    </row>
    <row r="8" spans="1:7" ht="22.75" customHeight="1" x14ac:dyDescent="0.4">
      <c r="A8" s="9">
        <v>33</v>
      </c>
      <c r="B8" s="10" t="s">
        <v>198</v>
      </c>
      <c r="C8" s="10" t="s">
        <v>199</v>
      </c>
      <c r="D8" s="10" t="s">
        <v>200</v>
      </c>
      <c r="E8" s="11">
        <v>15280.2</v>
      </c>
      <c r="F8" s="12">
        <v>0.16</v>
      </c>
      <c r="G8" s="12">
        <v>2444.83</v>
      </c>
    </row>
    <row r="9" spans="1:7" ht="22.75" customHeight="1" x14ac:dyDescent="0.4">
      <c r="A9" s="9">
        <v>97</v>
      </c>
      <c r="B9" s="10" t="s">
        <v>198</v>
      </c>
      <c r="C9" s="10" t="s">
        <v>199</v>
      </c>
      <c r="D9" s="10" t="s">
        <v>200</v>
      </c>
      <c r="E9" s="11">
        <v>8746.848</v>
      </c>
      <c r="F9" s="12">
        <v>0.16</v>
      </c>
      <c r="G9" s="12">
        <v>1399.5</v>
      </c>
    </row>
    <row r="10" spans="1:7" ht="22.75" customHeight="1" x14ac:dyDescent="0.4">
      <c r="A10" s="9">
        <v>102</v>
      </c>
      <c r="B10" s="10" t="s">
        <v>198</v>
      </c>
      <c r="C10" s="10" t="s">
        <v>199</v>
      </c>
      <c r="D10" s="10" t="s">
        <v>200</v>
      </c>
      <c r="E10" s="11">
        <v>6310.8</v>
      </c>
      <c r="F10" s="12">
        <v>0.16</v>
      </c>
      <c r="G10" s="12">
        <v>1009.73</v>
      </c>
    </row>
    <row r="11" spans="1:7" ht="22.75" customHeight="1" x14ac:dyDescent="0.4">
      <c r="A11" s="9">
        <v>125</v>
      </c>
      <c r="B11" s="10" t="s">
        <v>198</v>
      </c>
      <c r="C11" s="10" t="s">
        <v>199</v>
      </c>
      <c r="D11" s="10" t="s">
        <v>200</v>
      </c>
      <c r="E11" s="11">
        <v>1409.616</v>
      </c>
      <c r="F11" s="12">
        <v>0.16</v>
      </c>
      <c r="G11" s="12">
        <v>225.54</v>
      </c>
    </row>
    <row r="12" spans="1:7" ht="22.75" customHeight="1" x14ac:dyDescent="0.4">
      <c r="A12" s="9">
        <v>151</v>
      </c>
      <c r="B12" s="10" t="s">
        <v>198</v>
      </c>
      <c r="C12" s="10" t="s">
        <v>199</v>
      </c>
      <c r="D12" s="10" t="s">
        <v>200</v>
      </c>
      <c r="E12" s="11">
        <v>330.3</v>
      </c>
      <c r="F12" s="12">
        <v>0.16</v>
      </c>
      <c r="G12" s="12">
        <v>52.85</v>
      </c>
    </row>
    <row r="13" spans="1:7" ht="22.75" customHeight="1" x14ac:dyDescent="0.4">
      <c r="A13" s="9">
        <v>153</v>
      </c>
      <c r="B13" s="10" t="s">
        <v>198</v>
      </c>
      <c r="C13" s="10" t="s">
        <v>199</v>
      </c>
      <c r="D13" s="10" t="s">
        <v>200</v>
      </c>
      <c r="E13" s="11">
        <v>1339.92</v>
      </c>
      <c r="F13" s="12">
        <v>0.16</v>
      </c>
      <c r="G13" s="12">
        <v>214.39</v>
      </c>
    </row>
    <row r="14" spans="1:7" ht="22.75" customHeight="1" x14ac:dyDescent="0.4">
      <c r="A14" s="9">
        <v>157</v>
      </c>
      <c r="B14" s="10" t="s">
        <v>198</v>
      </c>
      <c r="C14" s="10" t="s">
        <v>199</v>
      </c>
      <c r="D14" s="10" t="s">
        <v>200</v>
      </c>
      <c r="E14" s="11">
        <v>2362.4</v>
      </c>
      <c r="F14" s="12">
        <v>0.16</v>
      </c>
      <c r="G14" s="12">
        <v>377.98</v>
      </c>
    </row>
    <row r="15" spans="1:7" ht="22.75" customHeight="1" x14ac:dyDescent="0.4">
      <c r="A15" s="9">
        <v>174</v>
      </c>
      <c r="B15" s="10" t="s">
        <v>198</v>
      </c>
      <c r="C15" s="10" t="s">
        <v>199</v>
      </c>
      <c r="D15" s="10" t="s">
        <v>200</v>
      </c>
      <c r="E15" s="11">
        <v>2409</v>
      </c>
      <c r="F15" s="12">
        <v>0.16</v>
      </c>
      <c r="G15" s="12">
        <v>385.44</v>
      </c>
    </row>
    <row r="16" spans="1:7" ht="22.75" customHeight="1" x14ac:dyDescent="0.4">
      <c r="A16" s="9">
        <v>191</v>
      </c>
      <c r="B16" s="10" t="s">
        <v>198</v>
      </c>
      <c r="C16" s="10" t="s">
        <v>199</v>
      </c>
      <c r="D16" s="10" t="s">
        <v>200</v>
      </c>
      <c r="E16" s="11">
        <v>6028.75</v>
      </c>
      <c r="F16" s="12">
        <v>0.16</v>
      </c>
      <c r="G16" s="12">
        <v>964.6</v>
      </c>
    </row>
    <row r="17" spans="1:7" ht="22.75" customHeight="1" x14ac:dyDescent="0.4">
      <c r="A17" s="9">
        <v>220</v>
      </c>
      <c r="B17" s="10" t="s">
        <v>198</v>
      </c>
      <c r="C17" s="10" t="s">
        <v>199</v>
      </c>
      <c r="D17" s="10" t="s">
        <v>200</v>
      </c>
      <c r="E17" s="11">
        <v>6028.75</v>
      </c>
      <c r="F17" s="12">
        <v>0.16</v>
      </c>
      <c r="G17" s="12">
        <v>964.6</v>
      </c>
    </row>
    <row r="18" spans="1:7" ht="13.4" customHeight="1" x14ac:dyDescent="0.4">
      <c r="A18" s="9">
        <v>2</v>
      </c>
      <c r="B18" s="10" t="s">
        <v>201</v>
      </c>
      <c r="C18" s="10" t="s">
        <v>202</v>
      </c>
      <c r="D18" s="10" t="s">
        <v>203</v>
      </c>
      <c r="E18" s="11">
        <v>6064</v>
      </c>
      <c r="F18" s="12">
        <v>5.67</v>
      </c>
      <c r="G18" s="12">
        <v>34382.879999999997</v>
      </c>
    </row>
    <row r="19" spans="1:7" ht="13.4" customHeight="1" x14ac:dyDescent="0.4">
      <c r="A19" s="9">
        <v>11</v>
      </c>
      <c r="B19" s="10" t="s">
        <v>201</v>
      </c>
      <c r="C19" s="10" t="s">
        <v>202</v>
      </c>
      <c r="D19" s="10" t="s">
        <v>203</v>
      </c>
      <c r="E19" s="11">
        <v>5857</v>
      </c>
      <c r="F19" s="12">
        <v>5.67</v>
      </c>
      <c r="G19" s="12">
        <v>33209.19</v>
      </c>
    </row>
    <row r="20" spans="1:7" ht="13.4" customHeight="1" x14ac:dyDescent="0.4">
      <c r="A20" s="9">
        <v>38</v>
      </c>
      <c r="B20" s="10" t="s">
        <v>201</v>
      </c>
      <c r="C20" s="10" t="s">
        <v>202</v>
      </c>
      <c r="D20" s="10" t="s">
        <v>203</v>
      </c>
      <c r="E20" s="11">
        <v>2781</v>
      </c>
      <c r="F20" s="12">
        <v>5.67</v>
      </c>
      <c r="G20" s="12">
        <v>15768.27</v>
      </c>
    </row>
    <row r="21" spans="1:7" ht="13.4" customHeight="1" x14ac:dyDescent="0.4">
      <c r="A21" s="9">
        <v>89</v>
      </c>
      <c r="B21" s="10" t="s">
        <v>204</v>
      </c>
      <c r="C21" s="10" t="s">
        <v>205</v>
      </c>
      <c r="D21" s="10" t="s">
        <v>203</v>
      </c>
      <c r="E21" s="11">
        <v>900</v>
      </c>
      <c r="F21" s="12">
        <v>17.22</v>
      </c>
      <c r="G21" s="12">
        <v>15498</v>
      </c>
    </row>
    <row r="22" spans="1:7" ht="22.75" customHeight="1" x14ac:dyDescent="0.4">
      <c r="A22" s="9">
        <v>279</v>
      </c>
      <c r="B22" s="10" t="s">
        <v>206</v>
      </c>
      <c r="C22" s="10" t="s">
        <v>207</v>
      </c>
      <c r="D22" s="10" t="s">
        <v>203</v>
      </c>
      <c r="E22" s="11">
        <v>3760</v>
      </c>
      <c r="F22" s="12">
        <v>0.82</v>
      </c>
      <c r="G22" s="12">
        <v>3083.2</v>
      </c>
    </row>
    <row r="23" spans="1:7" ht="22.75" customHeight="1" x14ac:dyDescent="0.4">
      <c r="A23" s="9">
        <v>5</v>
      </c>
      <c r="B23" s="10" t="s">
        <v>208</v>
      </c>
      <c r="C23" s="10" t="s">
        <v>209</v>
      </c>
      <c r="D23" s="10" t="s">
        <v>195</v>
      </c>
      <c r="E23" s="11">
        <v>2181.48</v>
      </c>
      <c r="F23" s="12">
        <v>23.41</v>
      </c>
      <c r="G23" s="12">
        <v>51068.45</v>
      </c>
    </row>
    <row r="24" spans="1:7" ht="22.75" customHeight="1" x14ac:dyDescent="0.4">
      <c r="A24" s="9">
        <v>18</v>
      </c>
      <c r="B24" s="10" t="s">
        <v>208</v>
      </c>
      <c r="C24" s="10" t="s">
        <v>209</v>
      </c>
      <c r="D24" s="10" t="s">
        <v>195</v>
      </c>
      <c r="E24" s="11">
        <v>3595.1149999999998</v>
      </c>
      <c r="F24" s="12">
        <v>23.41</v>
      </c>
      <c r="G24" s="12">
        <v>84161.64</v>
      </c>
    </row>
    <row r="25" spans="1:7" ht="22.75" customHeight="1" x14ac:dyDescent="0.4">
      <c r="A25" s="9">
        <v>32</v>
      </c>
      <c r="B25" s="10" t="s">
        <v>208</v>
      </c>
      <c r="C25" s="10" t="s">
        <v>209</v>
      </c>
      <c r="D25" s="10" t="s">
        <v>195</v>
      </c>
      <c r="E25" s="11">
        <v>424.45</v>
      </c>
      <c r="F25" s="12">
        <v>23.41</v>
      </c>
      <c r="G25" s="12">
        <v>9936.3700000000008</v>
      </c>
    </row>
    <row r="26" spans="1:7" ht="22.75" customHeight="1" x14ac:dyDescent="0.4">
      <c r="A26" s="9">
        <v>101</v>
      </c>
      <c r="B26" s="10" t="s">
        <v>208</v>
      </c>
      <c r="C26" s="10" t="s">
        <v>209</v>
      </c>
      <c r="D26" s="10" t="s">
        <v>195</v>
      </c>
      <c r="E26" s="11">
        <v>175.3</v>
      </c>
      <c r="F26" s="12">
        <v>23.41</v>
      </c>
      <c r="G26" s="12">
        <v>4103.7700000000004</v>
      </c>
    </row>
    <row r="27" spans="1:7" ht="22.75" customHeight="1" x14ac:dyDescent="0.4">
      <c r="A27" s="9">
        <v>154</v>
      </c>
      <c r="B27" s="10" t="s">
        <v>208</v>
      </c>
      <c r="C27" s="10" t="s">
        <v>209</v>
      </c>
      <c r="D27" s="10" t="s">
        <v>195</v>
      </c>
      <c r="E27" s="11">
        <v>37.22</v>
      </c>
      <c r="F27" s="12">
        <v>23.41</v>
      </c>
      <c r="G27" s="12">
        <v>871.32</v>
      </c>
    </row>
    <row r="28" spans="1:7" ht="22.75" customHeight="1" x14ac:dyDescent="0.4">
      <c r="A28" s="9">
        <v>14</v>
      </c>
      <c r="B28" s="10" t="s">
        <v>210</v>
      </c>
      <c r="C28" s="10" t="s">
        <v>211</v>
      </c>
      <c r="D28" s="10" t="s">
        <v>195</v>
      </c>
      <c r="E28" s="11">
        <v>559.9</v>
      </c>
      <c r="F28" s="12">
        <v>4.3600000000000003</v>
      </c>
      <c r="G28" s="12">
        <v>2441.16</v>
      </c>
    </row>
    <row r="29" spans="1:7" ht="22.75" customHeight="1" x14ac:dyDescent="0.4">
      <c r="A29" s="9">
        <v>28</v>
      </c>
      <c r="B29" s="10" t="s">
        <v>210</v>
      </c>
      <c r="C29" s="10" t="s">
        <v>211</v>
      </c>
      <c r="D29" s="10" t="s">
        <v>195</v>
      </c>
      <c r="E29" s="11">
        <v>2198.52</v>
      </c>
      <c r="F29" s="12">
        <v>4.3600000000000003</v>
      </c>
      <c r="G29" s="12">
        <v>9585.5499999999993</v>
      </c>
    </row>
    <row r="30" spans="1:7" ht="22.75" customHeight="1" x14ac:dyDescent="0.4">
      <c r="A30" s="9">
        <v>41</v>
      </c>
      <c r="B30" s="10" t="s">
        <v>210</v>
      </c>
      <c r="C30" s="10" t="s">
        <v>211</v>
      </c>
      <c r="D30" s="10" t="s">
        <v>195</v>
      </c>
      <c r="E30" s="11">
        <v>213.3</v>
      </c>
      <c r="F30" s="12">
        <v>4.3600000000000003</v>
      </c>
      <c r="G30" s="12">
        <v>929.99</v>
      </c>
    </row>
    <row r="31" spans="1:7" ht="13.4" customHeight="1" x14ac:dyDescent="0.4">
      <c r="A31" s="9">
        <v>15</v>
      </c>
      <c r="B31" s="10" t="s">
        <v>212</v>
      </c>
      <c r="C31" s="10" t="s">
        <v>213</v>
      </c>
      <c r="D31" s="10" t="s">
        <v>195</v>
      </c>
      <c r="E31" s="11">
        <v>559.9</v>
      </c>
      <c r="F31" s="12">
        <v>1.9</v>
      </c>
      <c r="G31" s="12">
        <v>1063.81</v>
      </c>
    </row>
    <row r="32" spans="1:7" ht="13.4" customHeight="1" x14ac:dyDescent="0.4">
      <c r="A32" s="9">
        <v>29</v>
      </c>
      <c r="B32" s="10" t="s">
        <v>212</v>
      </c>
      <c r="C32" s="10" t="s">
        <v>213</v>
      </c>
      <c r="D32" s="10" t="s">
        <v>195</v>
      </c>
      <c r="E32" s="11">
        <v>2198.52</v>
      </c>
      <c r="F32" s="12">
        <v>1.9</v>
      </c>
      <c r="G32" s="12">
        <v>4177.1899999999996</v>
      </c>
    </row>
    <row r="33" spans="1:7" ht="13.4" customHeight="1" x14ac:dyDescent="0.4">
      <c r="A33" s="9">
        <v>42</v>
      </c>
      <c r="B33" s="10" t="s">
        <v>212</v>
      </c>
      <c r="C33" s="10" t="s">
        <v>213</v>
      </c>
      <c r="D33" s="10" t="s">
        <v>195</v>
      </c>
      <c r="E33" s="11">
        <v>213.3</v>
      </c>
      <c r="F33" s="12">
        <v>1.9</v>
      </c>
      <c r="G33" s="12">
        <v>405.27</v>
      </c>
    </row>
    <row r="34" spans="1:7" ht="13.4" customHeight="1" x14ac:dyDescent="0.4">
      <c r="A34" s="9">
        <v>44</v>
      </c>
      <c r="B34" s="10" t="s">
        <v>212</v>
      </c>
      <c r="C34" s="10" t="s">
        <v>213</v>
      </c>
      <c r="D34" s="10" t="s">
        <v>195</v>
      </c>
      <c r="E34" s="11">
        <v>1881.5</v>
      </c>
      <c r="F34" s="12">
        <v>1.9</v>
      </c>
      <c r="G34" s="12">
        <v>3574.85</v>
      </c>
    </row>
    <row r="35" spans="1:7" ht="13.4" customHeight="1" x14ac:dyDescent="0.4">
      <c r="A35" s="9">
        <v>100</v>
      </c>
      <c r="B35" s="10" t="s">
        <v>212</v>
      </c>
      <c r="C35" s="10" t="s">
        <v>213</v>
      </c>
      <c r="D35" s="10" t="s">
        <v>195</v>
      </c>
      <c r="E35" s="11">
        <v>83.7</v>
      </c>
      <c r="F35" s="12">
        <v>1.9</v>
      </c>
      <c r="G35" s="12">
        <v>159.03</v>
      </c>
    </row>
    <row r="36" spans="1:7" ht="13.4" customHeight="1" x14ac:dyDescent="0.4">
      <c r="A36" s="9">
        <v>192</v>
      </c>
      <c r="B36" s="10" t="s">
        <v>212</v>
      </c>
      <c r="C36" s="10" t="s">
        <v>213</v>
      </c>
      <c r="D36" s="10" t="s">
        <v>195</v>
      </c>
      <c r="E36" s="11">
        <v>1227.133</v>
      </c>
      <c r="F36" s="12">
        <v>1.9</v>
      </c>
      <c r="G36" s="12">
        <v>2331.5500000000002</v>
      </c>
    </row>
    <row r="37" spans="1:7" ht="13.4" customHeight="1" x14ac:dyDescent="0.4">
      <c r="A37" s="9">
        <v>205</v>
      </c>
      <c r="B37" s="10" t="s">
        <v>212</v>
      </c>
      <c r="C37" s="10" t="s">
        <v>213</v>
      </c>
      <c r="D37" s="10" t="s">
        <v>195</v>
      </c>
      <c r="E37" s="11">
        <v>339.06799999999998</v>
      </c>
      <c r="F37" s="12">
        <v>1.9</v>
      </c>
      <c r="G37" s="12">
        <v>644.23</v>
      </c>
    </row>
    <row r="38" spans="1:7" ht="13.4" customHeight="1" x14ac:dyDescent="0.4">
      <c r="A38" s="9">
        <v>278</v>
      </c>
      <c r="B38" s="10" t="s">
        <v>212</v>
      </c>
      <c r="C38" s="10" t="s">
        <v>213</v>
      </c>
      <c r="D38" s="10" t="s">
        <v>195</v>
      </c>
      <c r="E38" s="11">
        <v>0</v>
      </c>
      <c r="F38" s="12">
        <v>1.9</v>
      </c>
      <c r="G38" s="12">
        <v>0</v>
      </c>
    </row>
    <row r="39" spans="1:7" ht="13.4" customHeight="1" x14ac:dyDescent="0.4">
      <c r="A39" s="9">
        <v>7</v>
      </c>
      <c r="B39" s="10" t="s">
        <v>214</v>
      </c>
      <c r="C39" s="10" t="s">
        <v>215</v>
      </c>
      <c r="D39" s="10" t="s">
        <v>195</v>
      </c>
      <c r="E39" s="11">
        <v>2181.48</v>
      </c>
      <c r="F39" s="12">
        <v>3.51</v>
      </c>
      <c r="G39" s="12">
        <v>7656.99</v>
      </c>
    </row>
    <row r="40" spans="1:7" ht="13.4" customHeight="1" x14ac:dyDescent="0.4">
      <c r="A40" s="9">
        <v>20</v>
      </c>
      <c r="B40" s="10" t="s">
        <v>214</v>
      </c>
      <c r="C40" s="10" t="s">
        <v>215</v>
      </c>
      <c r="D40" s="10" t="s">
        <v>195</v>
      </c>
      <c r="E40" s="11">
        <v>3614.5250000000001</v>
      </c>
      <c r="F40" s="12">
        <v>3.51</v>
      </c>
      <c r="G40" s="12">
        <v>12686.98</v>
      </c>
    </row>
    <row r="41" spans="1:7" ht="13.4" customHeight="1" x14ac:dyDescent="0.4">
      <c r="A41" s="9">
        <v>34</v>
      </c>
      <c r="B41" s="10" t="s">
        <v>214</v>
      </c>
      <c r="C41" s="10" t="s">
        <v>215</v>
      </c>
      <c r="D41" s="10" t="s">
        <v>195</v>
      </c>
      <c r="E41" s="11">
        <v>424.45</v>
      </c>
      <c r="F41" s="12">
        <v>3.51</v>
      </c>
      <c r="G41" s="12">
        <v>1489.82</v>
      </c>
    </row>
    <row r="42" spans="1:7" ht="13.4" customHeight="1" x14ac:dyDescent="0.4">
      <c r="A42" s="9">
        <v>88</v>
      </c>
      <c r="B42" s="10" t="s">
        <v>214</v>
      </c>
      <c r="C42" s="10" t="s">
        <v>215</v>
      </c>
      <c r="D42" s="10" t="s">
        <v>195</v>
      </c>
      <c r="E42" s="11">
        <v>1368</v>
      </c>
      <c r="F42" s="12">
        <v>3.51</v>
      </c>
      <c r="G42" s="12">
        <v>4801.68</v>
      </c>
    </row>
    <row r="43" spans="1:7" ht="13.4" customHeight="1" x14ac:dyDescent="0.4">
      <c r="A43" s="9">
        <v>103</v>
      </c>
      <c r="B43" s="10" t="s">
        <v>214</v>
      </c>
      <c r="C43" s="10" t="s">
        <v>215</v>
      </c>
      <c r="D43" s="10" t="s">
        <v>195</v>
      </c>
      <c r="E43" s="11">
        <v>175.3</v>
      </c>
      <c r="F43" s="12">
        <v>3.51</v>
      </c>
      <c r="G43" s="12">
        <v>615.29999999999995</v>
      </c>
    </row>
    <row r="44" spans="1:7" ht="13.4" customHeight="1" x14ac:dyDescent="0.4">
      <c r="A44" s="9">
        <v>152</v>
      </c>
      <c r="B44" s="10" t="s">
        <v>214</v>
      </c>
      <c r="C44" s="10" t="s">
        <v>215</v>
      </c>
      <c r="D44" s="10" t="s">
        <v>195</v>
      </c>
      <c r="E44" s="11">
        <v>37.22</v>
      </c>
      <c r="F44" s="12">
        <v>3.51</v>
      </c>
      <c r="G44" s="12">
        <v>130.63999999999999</v>
      </c>
    </row>
    <row r="45" spans="1:7" ht="13.4" customHeight="1" x14ac:dyDescent="0.4">
      <c r="A45" s="9">
        <v>99</v>
      </c>
      <c r="B45" s="10" t="s">
        <v>216</v>
      </c>
      <c r="C45" s="10" t="s">
        <v>217</v>
      </c>
      <c r="D45" s="10" t="s">
        <v>195</v>
      </c>
      <c r="E45" s="11">
        <v>83.7</v>
      </c>
      <c r="F45" s="12">
        <v>0.66</v>
      </c>
      <c r="G45" s="12">
        <v>55.24</v>
      </c>
    </row>
    <row r="46" spans="1:7" ht="13.4" customHeight="1" x14ac:dyDescent="0.4">
      <c r="A46" s="9">
        <v>193</v>
      </c>
      <c r="B46" s="10" t="s">
        <v>216</v>
      </c>
      <c r="C46" s="10" t="s">
        <v>217</v>
      </c>
      <c r="D46" s="10" t="s">
        <v>195</v>
      </c>
      <c r="E46" s="11">
        <v>1227.133</v>
      </c>
      <c r="F46" s="12">
        <v>0.66</v>
      </c>
      <c r="G46" s="12">
        <v>809.91</v>
      </c>
    </row>
    <row r="47" spans="1:7" ht="13.4" customHeight="1" x14ac:dyDescent="0.4">
      <c r="A47" s="9">
        <v>206</v>
      </c>
      <c r="B47" s="10" t="s">
        <v>216</v>
      </c>
      <c r="C47" s="10" t="s">
        <v>217</v>
      </c>
      <c r="D47" s="10" t="s">
        <v>195</v>
      </c>
      <c r="E47" s="11">
        <v>339.06799999999998</v>
      </c>
      <c r="F47" s="12">
        <v>0.66</v>
      </c>
      <c r="G47" s="12">
        <v>223.78</v>
      </c>
    </row>
    <row r="48" spans="1:7" ht="13.4" customHeight="1" x14ac:dyDescent="0.4">
      <c r="A48" s="9">
        <v>277</v>
      </c>
      <c r="B48" s="10" t="s">
        <v>216</v>
      </c>
      <c r="C48" s="10" t="s">
        <v>217</v>
      </c>
      <c r="D48" s="10" t="s">
        <v>195</v>
      </c>
      <c r="E48" s="11">
        <v>1636.155</v>
      </c>
      <c r="F48" s="12">
        <v>0.66</v>
      </c>
      <c r="G48" s="12">
        <v>1079.8599999999999</v>
      </c>
    </row>
    <row r="49" spans="1:7" ht="22.75" customHeight="1" x14ac:dyDescent="0.4">
      <c r="A49" s="9">
        <v>16</v>
      </c>
      <c r="B49" s="10" t="s">
        <v>218</v>
      </c>
      <c r="C49" s="10" t="s">
        <v>219</v>
      </c>
      <c r="D49" s="10" t="s">
        <v>195</v>
      </c>
      <c r="E49" s="11">
        <v>559.9</v>
      </c>
      <c r="F49" s="12">
        <v>0.79</v>
      </c>
      <c r="G49" s="12">
        <v>442.32</v>
      </c>
    </row>
    <row r="50" spans="1:7" ht="22.75" customHeight="1" x14ac:dyDescent="0.4">
      <c r="A50" s="9">
        <v>30</v>
      </c>
      <c r="B50" s="10" t="s">
        <v>218</v>
      </c>
      <c r="C50" s="10" t="s">
        <v>219</v>
      </c>
      <c r="D50" s="10" t="s">
        <v>195</v>
      </c>
      <c r="E50" s="11">
        <v>2198.52</v>
      </c>
      <c r="F50" s="12">
        <v>0.79</v>
      </c>
      <c r="G50" s="12">
        <v>1736.83</v>
      </c>
    </row>
    <row r="51" spans="1:7" ht="22.75" customHeight="1" x14ac:dyDescent="0.4">
      <c r="A51" s="9">
        <v>43</v>
      </c>
      <c r="B51" s="10" t="s">
        <v>218</v>
      </c>
      <c r="C51" s="10" t="s">
        <v>219</v>
      </c>
      <c r="D51" s="10" t="s">
        <v>195</v>
      </c>
      <c r="E51" s="11">
        <v>213.3</v>
      </c>
      <c r="F51" s="12">
        <v>0.79</v>
      </c>
      <c r="G51" s="12">
        <v>168.51</v>
      </c>
    </row>
    <row r="52" spans="1:7" ht="22.75" customHeight="1" x14ac:dyDescent="0.4">
      <c r="A52" s="9">
        <v>45</v>
      </c>
      <c r="B52" s="10" t="s">
        <v>218</v>
      </c>
      <c r="C52" s="10" t="s">
        <v>219</v>
      </c>
      <c r="D52" s="10" t="s">
        <v>195</v>
      </c>
      <c r="E52" s="11">
        <v>1881.5</v>
      </c>
      <c r="F52" s="12">
        <v>0.79</v>
      </c>
      <c r="G52" s="12">
        <v>1486.39</v>
      </c>
    </row>
    <row r="53" spans="1:7" ht="13.4" customHeight="1" x14ac:dyDescent="0.4">
      <c r="A53" s="9">
        <v>196</v>
      </c>
      <c r="B53" s="10" t="s">
        <v>220</v>
      </c>
      <c r="C53" s="10" t="s">
        <v>221</v>
      </c>
      <c r="D53" s="10" t="s">
        <v>195</v>
      </c>
      <c r="E53" s="11">
        <v>67.17</v>
      </c>
      <c r="F53" s="12">
        <v>39.44</v>
      </c>
      <c r="G53" s="12">
        <v>2649.18</v>
      </c>
    </row>
    <row r="54" spans="1:7" ht="13.4" customHeight="1" x14ac:dyDescent="0.4">
      <c r="A54" s="9">
        <v>216</v>
      </c>
      <c r="B54" s="10" t="s">
        <v>220</v>
      </c>
      <c r="C54" s="10" t="s">
        <v>221</v>
      </c>
      <c r="D54" s="10" t="s">
        <v>195</v>
      </c>
      <c r="E54" s="11">
        <v>29.23</v>
      </c>
      <c r="F54" s="12">
        <v>39.44</v>
      </c>
      <c r="G54" s="12">
        <v>1152.83</v>
      </c>
    </row>
    <row r="55" spans="1:7" ht="13.4" customHeight="1" x14ac:dyDescent="0.4">
      <c r="A55" s="9">
        <v>3</v>
      </c>
      <c r="B55" s="10" t="s">
        <v>222</v>
      </c>
      <c r="C55" s="10" t="s">
        <v>223</v>
      </c>
      <c r="D55" s="10" t="s">
        <v>195</v>
      </c>
      <c r="E55" s="11">
        <v>2342.71</v>
      </c>
      <c r="F55" s="12">
        <v>17.059999999999999</v>
      </c>
      <c r="G55" s="12">
        <v>39966.629999999997</v>
      </c>
    </row>
    <row r="56" spans="1:7" ht="13.4" customHeight="1" x14ac:dyDescent="0.4">
      <c r="A56" s="9">
        <v>17</v>
      </c>
      <c r="B56" s="10" t="s">
        <v>222</v>
      </c>
      <c r="C56" s="10" t="s">
        <v>223</v>
      </c>
      <c r="D56" s="10" t="s">
        <v>195</v>
      </c>
      <c r="E56" s="11">
        <v>2425.48</v>
      </c>
      <c r="F56" s="12">
        <v>17.059999999999999</v>
      </c>
      <c r="G56" s="12">
        <v>41378.69</v>
      </c>
    </row>
    <row r="57" spans="1:7" ht="13.4" customHeight="1" x14ac:dyDescent="0.4">
      <c r="A57" s="9">
        <v>31</v>
      </c>
      <c r="B57" s="10" t="s">
        <v>222</v>
      </c>
      <c r="C57" s="10" t="s">
        <v>223</v>
      </c>
      <c r="D57" s="10" t="s">
        <v>195</v>
      </c>
      <c r="E57" s="11">
        <v>1112.4000000000001</v>
      </c>
      <c r="F57" s="12">
        <v>17.059999999999999</v>
      </c>
      <c r="G57" s="12">
        <v>18977.54</v>
      </c>
    </row>
    <row r="58" spans="1:7" ht="22.75" customHeight="1" x14ac:dyDescent="0.4">
      <c r="A58" s="9">
        <v>149</v>
      </c>
      <c r="B58" s="10" t="s">
        <v>224</v>
      </c>
      <c r="C58" s="10" t="s">
        <v>225</v>
      </c>
      <c r="D58" s="10" t="s">
        <v>195</v>
      </c>
      <c r="E58" s="11">
        <v>6.6059999999999999</v>
      </c>
      <c r="F58" s="12">
        <v>214.6</v>
      </c>
      <c r="G58" s="12">
        <v>1417.65</v>
      </c>
    </row>
    <row r="59" spans="1:7" ht="22.75" customHeight="1" x14ac:dyDescent="0.4">
      <c r="A59" s="9">
        <v>155</v>
      </c>
      <c r="B59" s="10" t="s">
        <v>224</v>
      </c>
      <c r="C59" s="10" t="s">
        <v>225</v>
      </c>
      <c r="D59" s="10" t="s">
        <v>195</v>
      </c>
      <c r="E59" s="11">
        <v>47.247999999999998</v>
      </c>
      <c r="F59" s="12">
        <v>214.6</v>
      </c>
      <c r="G59" s="12">
        <v>10139.42</v>
      </c>
    </row>
    <row r="60" spans="1:7" ht="22.75" customHeight="1" x14ac:dyDescent="0.4">
      <c r="A60" s="9">
        <v>172</v>
      </c>
      <c r="B60" s="10" t="s">
        <v>224</v>
      </c>
      <c r="C60" s="10" t="s">
        <v>225</v>
      </c>
      <c r="D60" s="10" t="s">
        <v>195</v>
      </c>
      <c r="E60" s="11">
        <v>48.18</v>
      </c>
      <c r="F60" s="12">
        <v>214.6</v>
      </c>
      <c r="G60" s="12">
        <v>10339.43</v>
      </c>
    </row>
    <row r="61" spans="1:7" ht="22.75" customHeight="1" x14ac:dyDescent="0.4">
      <c r="A61" s="9">
        <v>189</v>
      </c>
      <c r="B61" s="10" t="s">
        <v>224</v>
      </c>
      <c r="C61" s="10" t="s">
        <v>225</v>
      </c>
      <c r="D61" s="10" t="s">
        <v>195</v>
      </c>
      <c r="E61" s="11">
        <v>120.575</v>
      </c>
      <c r="F61" s="12">
        <v>214.6</v>
      </c>
      <c r="G61" s="12">
        <v>25875.4</v>
      </c>
    </row>
    <row r="62" spans="1:7" ht="22.75" customHeight="1" x14ac:dyDescent="0.4">
      <c r="A62" s="9">
        <v>218</v>
      </c>
      <c r="B62" s="10" t="s">
        <v>224</v>
      </c>
      <c r="C62" s="10" t="s">
        <v>225</v>
      </c>
      <c r="D62" s="10" t="s">
        <v>195</v>
      </c>
      <c r="E62" s="11">
        <v>120.575</v>
      </c>
      <c r="F62" s="12">
        <v>214.6</v>
      </c>
      <c r="G62" s="12">
        <v>25875.4</v>
      </c>
    </row>
    <row r="63" spans="1:7" ht="22.75" customHeight="1" x14ac:dyDescent="0.4">
      <c r="A63" s="9">
        <v>269</v>
      </c>
      <c r="B63" s="10" t="s">
        <v>226</v>
      </c>
      <c r="C63" s="10" t="s">
        <v>227</v>
      </c>
      <c r="D63" s="10" t="s">
        <v>228</v>
      </c>
      <c r="E63" s="11">
        <v>1139</v>
      </c>
      <c r="F63" s="12">
        <v>0.63</v>
      </c>
      <c r="G63" s="12">
        <v>717.57</v>
      </c>
    </row>
    <row r="64" spans="1:7" ht="22.75" customHeight="1" x14ac:dyDescent="0.4">
      <c r="A64" s="9">
        <v>96</v>
      </c>
      <c r="B64" s="10" t="s">
        <v>229</v>
      </c>
      <c r="C64" s="10" t="s">
        <v>230</v>
      </c>
      <c r="D64" s="10" t="s">
        <v>195</v>
      </c>
      <c r="E64" s="11">
        <v>1050</v>
      </c>
      <c r="F64" s="12">
        <v>8.7899999999999991</v>
      </c>
      <c r="G64" s="12">
        <v>9229.5</v>
      </c>
    </row>
    <row r="65" spans="1:7" ht="22.75" customHeight="1" x14ac:dyDescent="0.4">
      <c r="A65" s="9">
        <v>124</v>
      </c>
      <c r="B65" s="10" t="s">
        <v>229</v>
      </c>
      <c r="C65" s="10" t="s">
        <v>230</v>
      </c>
      <c r="D65" s="10" t="s">
        <v>195</v>
      </c>
      <c r="E65" s="11">
        <v>117</v>
      </c>
      <c r="F65" s="12">
        <v>8.7899999999999991</v>
      </c>
      <c r="G65" s="12">
        <v>1028.43</v>
      </c>
    </row>
    <row r="66" spans="1:7" ht="22.75" customHeight="1" x14ac:dyDescent="0.4">
      <c r="A66" s="9">
        <v>222</v>
      </c>
      <c r="B66" s="10" t="s">
        <v>229</v>
      </c>
      <c r="C66" s="10" t="s">
        <v>230</v>
      </c>
      <c r="D66" s="10" t="s">
        <v>195</v>
      </c>
      <c r="E66" s="11">
        <v>150</v>
      </c>
      <c r="F66" s="12">
        <v>8.7899999999999991</v>
      </c>
      <c r="G66" s="12">
        <v>1318.5</v>
      </c>
    </row>
    <row r="67" spans="1:7" ht="22.75" customHeight="1" x14ac:dyDescent="0.4">
      <c r="A67" s="9">
        <v>223</v>
      </c>
      <c r="B67" s="10" t="s">
        <v>229</v>
      </c>
      <c r="C67" s="10" t="s">
        <v>230</v>
      </c>
      <c r="D67" s="10" t="s">
        <v>195</v>
      </c>
      <c r="E67" s="11">
        <v>127</v>
      </c>
      <c r="F67" s="12">
        <v>8.7899999999999991</v>
      </c>
      <c r="G67" s="12">
        <v>1116.33</v>
      </c>
    </row>
    <row r="68" spans="1:7" ht="13.4" customHeight="1" x14ac:dyDescent="0.4">
      <c r="A68" s="9">
        <v>93</v>
      </c>
      <c r="B68" s="10" t="s">
        <v>231</v>
      </c>
      <c r="C68" s="10" t="s">
        <v>232</v>
      </c>
      <c r="D68" s="10" t="s">
        <v>233</v>
      </c>
      <c r="E68" s="11">
        <v>484</v>
      </c>
      <c r="F68" s="12">
        <v>188.79</v>
      </c>
      <c r="G68" s="12">
        <v>91374.36</v>
      </c>
    </row>
    <row r="69" spans="1:7" ht="13.4" customHeight="1" x14ac:dyDescent="0.4">
      <c r="A69" s="9">
        <v>127</v>
      </c>
      <c r="B69" s="10" t="s">
        <v>231</v>
      </c>
      <c r="C69" s="10" t="s">
        <v>232</v>
      </c>
      <c r="D69" s="10" t="s">
        <v>233</v>
      </c>
      <c r="E69" s="11">
        <v>78</v>
      </c>
      <c r="F69" s="12">
        <v>188.79</v>
      </c>
      <c r="G69" s="12">
        <v>14725.62</v>
      </c>
    </row>
    <row r="70" spans="1:7" ht="22.75" customHeight="1" x14ac:dyDescent="0.4">
      <c r="A70" s="9">
        <v>104</v>
      </c>
      <c r="B70" s="10" t="s">
        <v>234</v>
      </c>
      <c r="C70" s="10" t="s">
        <v>235</v>
      </c>
      <c r="D70" s="10" t="s">
        <v>195</v>
      </c>
      <c r="E70" s="11">
        <v>12.246</v>
      </c>
      <c r="F70" s="12">
        <v>109.07</v>
      </c>
      <c r="G70" s="12">
        <v>1335.67</v>
      </c>
    </row>
    <row r="71" spans="1:7" ht="22.75" customHeight="1" x14ac:dyDescent="0.4">
      <c r="A71" s="9">
        <v>130</v>
      </c>
      <c r="B71" s="10" t="s">
        <v>234</v>
      </c>
      <c r="C71" s="10" t="s">
        <v>235</v>
      </c>
      <c r="D71" s="10" t="s">
        <v>195</v>
      </c>
      <c r="E71" s="11">
        <v>1.8</v>
      </c>
      <c r="F71" s="12">
        <v>109.07</v>
      </c>
      <c r="G71" s="12">
        <v>196.33</v>
      </c>
    </row>
    <row r="72" spans="1:7" ht="22.75" customHeight="1" x14ac:dyDescent="0.4">
      <c r="A72" s="9">
        <v>158</v>
      </c>
      <c r="B72" s="10" t="s">
        <v>234</v>
      </c>
      <c r="C72" s="10" t="s">
        <v>235</v>
      </c>
      <c r="D72" s="10" t="s">
        <v>195</v>
      </c>
      <c r="E72" s="11">
        <v>13.664</v>
      </c>
      <c r="F72" s="12">
        <v>109.07</v>
      </c>
      <c r="G72" s="12">
        <v>1490.33</v>
      </c>
    </row>
    <row r="73" spans="1:7" ht="22.75" customHeight="1" x14ac:dyDescent="0.4">
      <c r="A73" s="9">
        <v>175</v>
      </c>
      <c r="B73" s="10" t="s">
        <v>234</v>
      </c>
      <c r="C73" s="10" t="s">
        <v>235</v>
      </c>
      <c r="D73" s="10" t="s">
        <v>195</v>
      </c>
      <c r="E73" s="11">
        <v>12.656000000000001</v>
      </c>
      <c r="F73" s="12">
        <v>109.07</v>
      </c>
      <c r="G73" s="12">
        <v>1380.39</v>
      </c>
    </row>
    <row r="74" spans="1:7" ht="22.75" customHeight="1" x14ac:dyDescent="0.4">
      <c r="A74" s="9">
        <v>197</v>
      </c>
      <c r="B74" s="10" t="s">
        <v>234</v>
      </c>
      <c r="C74" s="10" t="s">
        <v>235</v>
      </c>
      <c r="D74" s="10" t="s">
        <v>195</v>
      </c>
      <c r="E74" s="11">
        <v>72.686999999999998</v>
      </c>
      <c r="F74" s="12">
        <v>109.07</v>
      </c>
      <c r="G74" s="12">
        <v>7927.97</v>
      </c>
    </row>
    <row r="75" spans="1:7" ht="22.75" customHeight="1" x14ac:dyDescent="0.4">
      <c r="A75" s="9">
        <v>207</v>
      </c>
      <c r="B75" s="10" t="s">
        <v>234</v>
      </c>
      <c r="C75" s="10" t="s">
        <v>235</v>
      </c>
      <c r="D75" s="10" t="s">
        <v>195</v>
      </c>
      <c r="E75" s="11">
        <v>30.734000000000002</v>
      </c>
      <c r="F75" s="12">
        <v>109.07</v>
      </c>
      <c r="G75" s="12">
        <v>3352.16</v>
      </c>
    </row>
    <row r="76" spans="1:7" ht="22.75" customHeight="1" x14ac:dyDescent="0.4">
      <c r="A76" s="9">
        <v>225</v>
      </c>
      <c r="B76" s="10" t="s">
        <v>236</v>
      </c>
      <c r="C76" s="10" t="s">
        <v>237</v>
      </c>
      <c r="D76" s="10" t="s">
        <v>195</v>
      </c>
      <c r="E76" s="11">
        <v>298.50599999999997</v>
      </c>
      <c r="F76" s="12">
        <v>121.84</v>
      </c>
      <c r="G76" s="12">
        <v>36369.97</v>
      </c>
    </row>
    <row r="77" spans="1:7" ht="22.75" customHeight="1" x14ac:dyDescent="0.4">
      <c r="A77" s="9">
        <v>227</v>
      </c>
      <c r="B77" s="10" t="s">
        <v>236</v>
      </c>
      <c r="C77" s="10" t="s">
        <v>237</v>
      </c>
      <c r="D77" s="10" t="s">
        <v>195</v>
      </c>
      <c r="E77" s="11">
        <v>292.51600000000002</v>
      </c>
      <c r="F77" s="12">
        <v>121.84</v>
      </c>
      <c r="G77" s="12">
        <v>35640.15</v>
      </c>
    </row>
    <row r="78" spans="1:7" ht="22.75" customHeight="1" x14ac:dyDescent="0.4">
      <c r="A78" s="9">
        <v>229</v>
      </c>
      <c r="B78" s="10" t="s">
        <v>236</v>
      </c>
      <c r="C78" s="10" t="s">
        <v>237</v>
      </c>
      <c r="D78" s="10" t="s">
        <v>195</v>
      </c>
      <c r="E78" s="11">
        <v>78.792000000000002</v>
      </c>
      <c r="F78" s="12">
        <v>121.84</v>
      </c>
      <c r="G78" s="12">
        <v>9600.02</v>
      </c>
    </row>
    <row r="79" spans="1:7" ht="22.75" customHeight="1" x14ac:dyDescent="0.4">
      <c r="A79" s="9">
        <v>237</v>
      </c>
      <c r="B79" s="10" t="s">
        <v>236</v>
      </c>
      <c r="C79" s="10" t="s">
        <v>237</v>
      </c>
      <c r="D79" s="10" t="s">
        <v>195</v>
      </c>
      <c r="E79" s="11">
        <v>1.863</v>
      </c>
      <c r="F79" s="12">
        <v>121.84</v>
      </c>
      <c r="G79" s="12">
        <v>226.99</v>
      </c>
    </row>
    <row r="80" spans="1:7" ht="22.75" customHeight="1" x14ac:dyDescent="0.4">
      <c r="A80" s="9">
        <v>258</v>
      </c>
      <c r="B80" s="10" t="s">
        <v>236</v>
      </c>
      <c r="C80" s="10" t="s">
        <v>237</v>
      </c>
      <c r="D80" s="10" t="s">
        <v>195</v>
      </c>
      <c r="E80" s="11">
        <v>3.7440000000000002</v>
      </c>
      <c r="F80" s="12">
        <v>121.84</v>
      </c>
      <c r="G80" s="12">
        <v>456.17</v>
      </c>
    </row>
    <row r="81" spans="1:7" ht="22.75" customHeight="1" x14ac:dyDescent="0.4">
      <c r="A81" s="9">
        <v>259</v>
      </c>
      <c r="B81" s="10" t="s">
        <v>236</v>
      </c>
      <c r="C81" s="10" t="s">
        <v>237</v>
      </c>
      <c r="D81" s="10" t="s">
        <v>195</v>
      </c>
      <c r="E81" s="11">
        <v>20.545999999999999</v>
      </c>
      <c r="F81" s="12">
        <v>121.84</v>
      </c>
      <c r="G81" s="12">
        <v>2503.3200000000002</v>
      </c>
    </row>
    <row r="82" spans="1:7" ht="22.75" customHeight="1" x14ac:dyDescent="0.4">
      <c r="A82" s="9">
        <v>107</v>
      </c>
      <c r="B82" s="10" t="s">
        <v>238</v>
      </c>
      <c r="C82" s="10" t="s">
        <v>239</v>
      </c>
      <c r="D82" s="10" t="s">
        <v>195</v>
      </c>
      <c r="E82" s="11">
        <v>114.7</v>
      </c>
      <c r="F82" s="12">
        <v>191.61</v>
      </c>
      <c r="G82" s="12">
        <v>21977.67</v>
      </c>
    </row>
    <row r="83" spans="1:7" ht="22.75" customHeight="1" x14ac:dyDescent="0.4">
      <c r="A83" s="9">
        <v>133</v>
      </c>
      <c r="B83" s="10" t="s">
        <v>238</v>
      </c>
      <c r="C83" s="10" t="s">
        <v>239</v>
      </c>
      <c r="D83" s="10" t="s">
        <v>195</v>
      </c>
      <c r="E83" s="11">
        <v>15.36</v>
      </c>
      <c r="F83" s="12">
        <v>191.61</v>
      </c>
      <c r="G83" s="12">
        <v>2943.13</v>
      </c>
    </row>
    <row r="84" spans="1:7" ht="22.75" customHeight="1" x14ac:dyDescent="0.4">
      <c r="A84" s="9">
        <v>161</v>
      </c>
      <c r="B84" s="10" t="s">
        <v>238</v>
      </c>
      <c r="C84" s="10" t="s">
        <v>239</v>
      </c>
      <c r="D84" s="10" t="s">
        <v>195</v>
      </c>
      <c r="E84" s="11">
        <v>38.04</v>
      </c>
      <c r="F84" s="12">
        <v>191.61</v>
      </c>
      <c r="G84" s="12">
        <v>7288.84</v>
      </c>
    </row>
    <row r="85" spans="1:7" ht="22.75" customHeight="1" x14ac:dyDescent="0.4">
      <c r="A85" s="9">
        <v>178</v>
      </c>
      <c r="B85" s="10" t="s">
        <v>238</v>
      </c>
      <c r="C85" s="10" t="s">
        <v>239</v>
      </c>
      <c r="D85" s="10" t="s">
        <v>195</v>
      </c>
      <c r="E85" s="11">
        <v>34.631999999999998</v>
      </c>
      <c r="F85" s="12">
        <v>191.61</v>
      </c>
      <c r="G85" s="12">
        <v>6635.84</v>
      </c>
    </row>
    <row r="86" spans="1:7" ht="22.75" customHeight="1" x14ac:dyDescent="0.4">
      <c r="A86" s="9">
        <v>200</v>
      </c>
      <c r="B86" s="10" t="s">
        <v>238</v>
      </c>
      <c r="C86" s="10" t="s">
        <v>239</v>
      </c>
      <c r="D86" s="10" t="s">
        <v>195</v>
      </c>
      <c r="E86" s="11">
        <v>436.12200000000001</v>
      </c>
      <c r="F86" s="12">
        <v>191.61</v>
      </c>
      <c r="G86" s="12">
        <v>83565.34</v>
      </c>
    </row>
    <row r="87" spans="1:7" ht="22.75" customHeight="1" x14ac:dyDescent="0.4">
      <c r="A87" s="9">
        <v>210</v>
      </c>
      <c r="B87" s="10" t="s">
        <v>238</v>
      </c>
      <c r="C87" s="10" t="s">
        <v>239</v>
      </c>
      <c r="D87" s="10" t="s">
        <v>195</v>
      </c>
      <c r="E87" s="11">
        <v>184.404</v>
      </c>
      <c r="F87" s="12">
        <v>191.61</v>
      </c>
      <c r="G87" s="12">
        <v>35333.65</v>
      </c>
    </row>
    <row r="88" spans="1:7" ht="22.75" customHeight="1" x14ac:dyDescent="0.4">
      <c r="A88" s="9">
        <v>108</v>
      </c>
      <c r="B88" s="10" t="s">
        <v>240</v>
      </c>
      <c r="C88" s="10" t="s">
        <v>241</v>
      </c>
      <c r="D88" s="10" t="s">
        <v>195</v>
      </c>
      <c r="E88" s="11">
        <v>37.573999999999998</v>
      </c>
      <c r="F88" s="12">
        <v>205.27</v>
      </c>
      <c r="G88" s="12">
        <v>7712.81</v>
      </c>
    </row>
    <row r="89" spans="1:7" ht="22.75" customHeight="1" x14ac:dyDescent="0.4">
      <c r="A89" s="9">
        <v>111</v>
      </c>
      <c r="B89" s="10" t="s">
        <v>240</v>
      </c>
      <c r="C89" s="10" t="s">
        <v>241</v>
      </c>
      <c r="D89" s="10" t="s">
        <v>195</v>
      </c>
      <c r="E89" s="11">
        <v>4.38</v>
      </c>
      <c r="F89" s="12">
        <v>205.27</v>
      </c>
      <c r="G89" s="12">
        <v>899.08</v>
      </c>
    </row>
    <row r="90" spans="1:7" ht="22.75" customHeight="1" x14ac:dyDescent="0.4">
      <c r="A90" s="9">
        <v>134</v>
      </c>
      <c r="B90" s="10" t="s">
        <v>240</v>
      </c>
      <c r="C90" s="10" t="s">
        <v>241</v>
      </c>
      <c r="D90" s="10" t="s">
        <v>195</v>
      </c>
      <c r="E90" s="11">
        <v>2.907</v>
      </c>
      <c r="F90" s="12">
        <v>205.27</v>
      </c>
      <c r="G90" s="12">
        <v>596.72</v>
      </c>
    </row>
    <row r="91" spans="1:7" ht="22.75" customHeight="1" x14ac:dyDescent="0.4">
      <c r="A91" s="9">
        <v>137</v>
      </c>
      <c r="B91" s="10" t="s">
        <v>240</v>
      </c>
      <c r="C91" s="10" t="s">
        <v>241</v>
      </c>
      <c r="D91" s="10" t="s">
        <v>195</v>
      </c>
      <c r="E91" s="11">
        <v>0.246</v>
      </c>
      <c r="F91" s="12">
        <v>205.27</v>
      </c>
      <c r="G91" s="12">
        <v>50.5</v>
      </c>
    </row>
    <row r="92" spans="1:7" ht="22.75" customHeight="1" x14ac:dyDescent="0.4">
      <c r="A92" s="9">
        <v>162</v>
      </c>
      <c r="B92" s="10" t="s">
        <v>240</v>
      </c>
      <c r="C92" s="10" t="s">
        <v>241</v>
      </c>
      <c r="D92" s="10" t="s">
        <v>195</v>
      </c>
      <c r="E92" s="11">
        <v>13.664</v>
      </c>
      <c r="F92" s="12">
        <v>205.27</v>
      </c>
      <c r="G92" s="12">
        <v>2804.81</v>
      </c>
    </row>
    <row r="93" spans="1:7" ht="22.75" customHeight="1" x14ac:dyDescent="0.4">
      <c r="A93" s="9">
        <v>165</v>
      </c>
      <c r="B93" s="10" t="s">
        <v>240</v>
      </c>
      <c r="C93" s="10" t="s">
        <v>241</v>
      </c>
      <c r="D93" s="10" t="s">
        <v>195</v>
      </c>
      <c r="E93" s="11">
        <v>16.725000000000001</v>
      </c>
      <c r="F93" s="12">
        <v>205.27</v>
      </c>
      <c r="G93" s="12">
        <v>3433.14</v>
      </c>
    </row>
    <row r="94" spans="1:7" ht="22.75" customHeight="1" x14ac:dyDescent="0.4">
      <c r="A94" s="9">
        <v>168</v>
      </c>
      <c r="B94" s="10" t="s">
        <v>240</v>
      </c>
      <c r="C94" s="10" t="s">
        <v>241</v>
      </c>
      <c r="D94" s="10" t="s">
        <v>195</v>
      </c>
      <c r="E94" s="11">
        <v>12.092000000000001</v>
      </c>
      <c r="F94" s="12">
        <v>205.27</v>
      </c>
      <c r="G94" s="12">
        <v>2482.12</v>
      </c>
    </row>
    <row r="95" spans="1:7" ht="22.75" customHeight="1" x14ac:dyDescent="0.4">
      <c r="A95" s="9">
        <v>179</v>
      </c>
      <c r="B95" s="10" t="s">
        <v>240</v>
      </c>
      <c r="C95" s="10" t="s">
        <v>241</v>
      </c>
      <c r="D95" s="10" t="s">
        <v>195</v>
      </c>
      <c r="E95" s="11">
        <v>9.8559999999999999</v>
      </c>
      <c r="F95" s="12">
        <v>205.27</v>
      </c>
      <c r="G95" s="12">
        <v>2023.14</v>
      </c>
    </row>
    <row r="96" spans="1:7" ht="22.75" customHeight="1" x14ac:dyDescent="0.4">
      <c r="A96" s="9">
        <v>182</v>
      </c>
      <c r="B96" s="10" t="s">
        <v>240</v>
      </c>
      <c r="C96" s="10" t="s">
        <v>241</v>
      </c>
      <c r="D96" s="10" t="s">
        <v>195</v>
      </c>
      <c r="E96" s="11">
        <v>14.4</v>
      </c>
      <c r="F96" s="12">
        <v>205.27</v>
      </c>
      <c r="G96" s="12">
        <v>2955.89</v>
      </c>
    </row>
    <row r="97" spans="1:7" ht="22.75" customHeight="1" x14ac:dyDescent="0.4">
      <c r="A97" s="9">
        <v>185</v>
      </c>
      <c r="B97" s="10" t="s">
        <v>240</v>
      </c>
      <c r="C97" s="10" t="s">
        <v>241</v>
      </c>
      <c r="D97" s="10" t="s">
        <v>195</v>
      </c>
      <c r="E97" s="11">
        <v>14.836</v>
      </c>
      <c r="F97" s="12">
        <v>205.27</v>
      </c>
      <c r="G97" s="12">
        <v>3045.39</v>
      </c>
    </row>
    <row r="98" spans="1:7" ht="22.75" customHeight="1" x14ac:dyDescent="0.4">
      <c r="A98" s="9">
        <v>201</v>
      </c>
      <c r="B98" s="10" t="s">
        <v>240</v>
      </c>
      <c r="C98" s="10" t="s">
        <v>241</v>
      </c>
      <c r="D98" s="10" t="s">
        <v>195</v>
      </c>
      <c r="E98" s="11">
        <v>248.529</v>
      </c>
      <c r="F98" s="12">
        <v>205.27</v>
      </c>
      <c r="G98" s="12">
        <v>51015.55</v>
      </c>
    </row>
    <row r="99" spans="1:7" ht="22.75" customHeight="1" x14ac:dyDescent="0.4">
      <c r="A99" s="9">
        <v>211</v>
      </c>
      <c r="B99" s="10" t="s">
        <v>240</v>
      </c>
      <c r="C99" s="10" t="s">
        <v>241</v>
      </c>
      <c r="D99" s="10" t="s">
        <v>195</v>
      </c>
      <c r="E99" s="11">
        <v>87.69</v>
      </c>
      <c r="F99" s="12">
        <v>205.27</v>
      </c>
      <c r="G99" s="12">
        <v>18000.13</v>
      </c>
    </row>
    <row r="100" spans="1:7" ht="22.75" customHeight="1" x14ac:dyDescent="0.4">
      <c r="A100" s="9">
        <v>239</v>
      </c>
      <c r="B100" s="10" t="s">
        <v>240</v>
      </c>
      <c r="C100" s="10" t="s">
        <v>241</v>
      </c>
      <c r="D100" s="10" t="s">
        <v>195</v>
      </c>
      <c r="E100" s="11">
        <v>5.76</v>
      </c>
      <c r="F100" s="12">
        <v>205.27</v>
      </c>
      <c r="G100" s="12">
        <v>1182.3599999999999</v>
      </c>
    </row>
    <row r="101" spans="1:7" ht="22.75" customHeight="1" x14ac:dyDescent="0.4">
      <c r="A101" s="9">
        <v>256</v>
      </c>
      <c r="B101" s="10" t="s">
        <v>240</v>
      </c>
      <c r="C101" s="10" t="s">
        <v>241</v>
      </c>
      <c r="D101" s="10" t="s">
        <v>195</v>
      </c>
      <c r="E101" s="11">
        <v>22.666</v>
      </c>
      <c r="F101" s="12">
        <v>205.27</v>
      </c>
      <c r="G101" s="12">
        <v>4652.6499999999996</v>
      </c>
    </row>
    <row r="102" spans="1:7" ht="22.75" customHeight="1" x14ac:dyDescent="0.4">
      <c r="A102" s="9">
        <v>260</v>
      </c>
      <c r="B102" s="10" t="s">
        <v>240</v>
      </c>
      <c r="C102" s="10" t="s">
        <v>241</v>
      </c>
      <c r="D102" s="10" t="s">
        <v>195</v>
      </c>
      <c r="E102" s="11">
        <v>75.915000000000006</v>
      </c>
      <c r="F102" s="12">
        <v>205.27</v>
      </c>
      <c r="G102" s="12">
        <v>15583.07</v>
      </c>
    </row>
    <row r="103" spans="1:7" ht="22.75" customHeight="1" x14ac:dyDescent="0.4">
      <c r="A103" s="9">
        <v>120</v>
      </c>
      <c r="B103" s="10" t="s">
        <v>242</v>
      </c>
      <c r="C103" s="10" t="s">
        <v>243</v>
      </c>
      <c r="D103" s="10" t="s">
        <v>195</v>
      </c>
      <c r="E103" s="11">
        <v>87.504000000000005</v>
      </c>
      <c r="F103" s="12">
        <v>217.72</v>
      </c>
      <c r="G103" s="12">
        <v>19051.37</v>
      </c>
    </row>
    <row r="104" spans="1:7" ht="22.75" customHeight="1" x14ac:dyDescent="0.4">
      <c r="A104" s="9">
        <v>145</v>
      </c>
      <c r="B104" s="10" t="s">
        <v>242</v>
      </c>
      <c r="C104" s="10" t="s">
        <v>243</v>
      </c>
      <c r="D104" s="10" t="s">
        <v>195</v>
      </c>
      <c r="E104" s="11">
        <v>16.934999999999999</v>
      </c>
      <c r="F104" s="12">
        <v>217.72</v>
      </c>
      <c r="G104" s="12">
        <v>3687.09</v>
      </c>
    </row>
    <row r="105" spans="1:7" ht="13.4" customHeight="1" x14ac:dyDescent="0.4">
      <c r="A105" s="9">
        <v>105</v>
      </c>
      <c r="B105" s="10" t="s">
        <v>244</v>
      </c>
      <c r="C105" s="10" t="s">
        <v>245</v>
      </c>
      <c r="D105" s="10" t="s">
        <v>203</v>
      </c>
      <c r="E105" s="11">
        <v>76.8</v>
      </c>
      <c r="F105" s="12">
        <v>38.340000000000003</v>
      </c>
      <c r="G105" s="12">
        <v>2944.51</v>
      </c>
    </row>
    <row r="106" spans="1:7" ht="13.4" customHeight="1" x14ac:dyDescent="0.4">
      <c r="A106" s="9">
        <v>109</v>
      </c>
      <c r="B106" s="10" t="s">
        <v>244</v>
      </c>
      <c r="C106" s="10" t="s">
        <v>245</v>
      </c>
      <c r="D106" s="10" t="s">
        <v>203</v>
      </c>
      <c r="E106" s="11">
        <v>182.24</v>
      </c>
      <c r="F106" s="12">
        <v>38.340000000000003</v>
      </c>
      <c r="G106" s="12">
        <v>6987.08</v>
      </c>
    </row>
    <row r="107" spans="1:7" ht="13.4" customHeight="1" x14ac:dyDescent="0.4">
      <c r="A107" s="9">
        <v>112</v>
      </c>
      <c r="B107" s="10" t="s">
        <v>244</v>
      </c>
      <c r="C107" s="10" t="s">
        <v>245</v>
      </c>
      <c r="D107" s="10" t="s">
        <v>203</v>
      </c>
      <c r="E107" s="11">
        <v>15.96</v>
      </c>
      <c r="F107" s="12">
        <v>38.340000000000003</v>
      </c>
      <c r="G107" s="12">
        <v>611.91</v>
      </c>
    </row>
    <row r="108" spans="1:7" ht="13.4" customHeight="1" x14ac:dyDescent="0.4">
      <c r="A108" s="9">
        <v>131</v>
      </c>
      <c r="B108" s="10" t="s">
        <v>244</v>
      </c>
      <c r="C108" s="10" t="s">
        <v>245</v>
      </c>
      <c r="D108" s="10" t="s">
        <v>203</v>
      </c>
      <c r="E108" s="11">
        <v>25.6</v>
      </c>
      <c r="F108" s="12">
        <v>38.340000000000003</v>
      </c>
      <c r="G108" s="12">
        <v>981.5</v>
      </c>
    </row>
    <row r="109" spans="1:7" ht="13.4" customHeight="1" x14ac:dyDescent="0.4">
      <c r="A109" s="9">
        <v>135</v>
      </c>
      <c r="B109" s="10" t="s">
        <v>244</v>
      </c>
      <c r="C109" s="10" t="s">
        <v>245</v>
      </c>
      <c r="D109" s="10" t="s">
        <v>203</v>
      </c>
      <c r="E109" s="11">
        <v>20.475000000000001</v>
      </c>
      <c r="F109" s="12">
        <v>38.340000000000003</v>
      </c>
      <c r="G109" s="12">
        <v>785.01</v>
      </c>
    </row>
    <row r="110" spans="1:7" ht="13.4" customHeight="1" x14ac:dyDescent="0.4">
      <c r="A110" s="9">
        <v>138</v>
      </c>
      <c r="B110" s="10" t="s">
        <v>244</v>
      </c>
      <c r="C110" s="10" t="s">
        <v>245</v>
      </c>
      <c r="D110" s="10" t="s">
        <v>203</v>
      </c>
      <c r="E110" s="11">
        <v>2.16</v>
      </c>
      <c r="F110" s="12">
        <v>38.340000000000003</v>
      </c>
      <c r="G110" s="12">
        <v>82.81</v>
      </c>
    </row>
    <row r="111" spans="1:7" ht="13.4" customHeight="1" x14ac:dyDescent="0.4">
      <c r="A111" s="9">
        <v>159</v>
      </c>
      <c r="B111" s="10" t="s">
        <v>244</v>
      </c>
      <c r="C111" s="10" t="s">
        <v>245</v>
      </c>
      <c r="D111" s="10" t="s">
        <v>203</v>
      </c>
      <c r="E111" s="11">
        <v>23.62</v>
      </c>
      <c r="F111" s="12">
        <v>38.340000000000003</v>
      </c>
      <c r="G111" s="12">
        <v>905.59</v>
      </c>
    </row>
    <row r="112" spans="1:7" ht="13.4" customHeight="1" x14ac:dyDescent="0.4">
      <c r="A112" s="9">
        <v>163</v>
      </c>
      <c r="B112" s="10" t="s">
        <v>244</v>
      </c>
      <c r="C112" s="10" t="s">
        <v>245</v>
      </c>
      <c r="D112" s="10" t="s">
        <v>203</v>
      </c>
      <c r="E112" s="11">
        <v>70.56</v>
      </c>
      <c r="F112" s="12">
        <v>38.340000000000003</v>
      </c>
      <c r="G112" s="12">
        <v>2705.27</v>
      </c>
    </row>
    <row r="113" spans="1:7" ht="13.4" customHeight="1" x14ac:dyDescent="0.4">
      <c r="A113" s="9">
        <v>166</v>
      </c>
      <c r="B113" s="10" t="s">
        <v>244</v>
      </c>
      <c r="C113" s="10" t="s">
        <v>245</v>
      </c>
      <c r="D113" s="10" t="s">
        <v>203</v>
      </c>
      <c r="E113" s="11">
        <v>44.81</v>
      </c>
      <c r="F113" s="12">
        <v>38.340000000000003</v>
      </c>
      <c r="G113" s="12">
        <v>1718.02</v>
      </c>
    </row>
    <row r="114" spans="1:7" ht="13.4" customHeight="1" x14ac:dyDescent="0.4">
      <c r="A114" s="9">
        <v>169</v>
      </c>
      <c r="B114" s="10" t="s">
        <v>244</v>
      </c>
      <c r="C114" s="10" t="s">
        <v>245</v>
      </c>
      <c r="D114" s="10" t="s">
        <v>203</v>
      </c>
      <c r="E114" s="11">
        <v>80.061999999999998</v>
      </c>
      <c r="F114" s="12">
        <v>38.340000000000003</v>
      </c>
      <c r="G114" s="12">
        <v>3069.58</v>
      </c>
    </row>
    <row r="115" spans="1:7" ht="13.4" customHeight="1" x14ac:dyDescent="0.4">
      <c r="A115" s="9">
        <v>176</v>
      </c>
      <c r="B115" s="10" t="s">
        <v>244</v>
      </c>
      <c r="C115" s="10" t="s">
        <v>245</v>
      </c>
      <c r="D115" s="10" t="s">
        <v>203</v>
      </c>
      <c r="E115" s="11">
        <v>16.440000000000001</v>
      </c>
      <c r="F115" s="12">
        <v>38.340000000000003</v>
      </c>
      <c r="G115" s="12">
        <v>630.30999999999995</v>
      </c>
    </row>
    <row r="116" spans="1:7" ht="13.4" customHeight="1" x14ac:dyDescent="0.4">
      <c r="A116" s="9">
        <v>180</v>
      </c>
      <c r="B116" s="10" t="s">
        <v>244</v>
      </c>
      <c r="C116" s="10" t="s">
        <v>245</v>
      </c>
      <c r="D116" s="10" t="s">
        <v>203</v>
      </c>
      <c r="E116" s="11">
        <v>51.52</v>
      </c>
      <c r="F116" s="12">
        <v>38.340000000000003</v>
      </c>
      <c r="G116" s="12">
        <v>1975.28</v>
      </c>
    </row>
    <row r="117" spans="1:7" ht="13.4" customHeight="1" x14ac:dyDescent="0.4">
      <c r="A117" s="9">
        <v>183</v>
      </c>
      <c r="B117" s="10" t="s">
        <v>244</v>
      </c>
      <c r="C117" s="10" t="s">
        <v>245</v>
      </c>
      <c r="D117" s="10" t="s">
        <v>203</v>
      </c>
      <c r="E117" s="11">
        <v>40.74</v>
      </c>
      <c r="F117" s="12">
        <v>38.340000000000003</v>
      </c>
      <c r="G117" s="12">
        <v>1561.97</v>
      </c>
    </row>
    <row r="118" spans="1:7" ht="13.4" customHeight="1" x14ac:dyDescent="0.4">
      <c r="A118" s="9">
        <v>186</v>
      </c>
      <c r="B118" s="10" t="s">
        <v>244</v>
      </c>
      <c r="C118" s="10" t="s">
        <v>245</v>
      </c>
      <c r="D118" s="10" t="s">
        <v>203</v>
      </c>
      <c r="E118" s="11">
        <v>75.14</v>
      </c>
      <c r="F118" s="12">
        <v>38.340000000000003</v>
      </c>
      <c r="G118" s="12">
        <v>2880.87</v>
      </c>
    </row>
    <row r="119" spans="1:7" ht="13.4" customHeight="1" x14ac:dyDescent="0.4">
      <c r="A119" s="9">
        <v>198</v>
      </c>
      <c r="B119" s="10" t="s">
        <v>244</v>
      </c>
      <c r="C119" s="10" t="s">
        <v>245</v>
      </c>
      <c r="D119" s="10" t="s">
        <v>203</v>
      </c>
      <c r="E119" s="11">
        <v>119.28</v>
      </c>
      <c r="F119" s="12">
        <v>38.340000000000003</v>
      </c>
      <c r="G119" s="12">
        <v>4573.2</v>
      </c>
    </row>
    <row r="120" spans="1:7" ht="13.4" customHeight="1" x14ac:dyDescent="0.4">
      <c r="A120" s="9">
        <v>202</v>
      </c>
      <c r="B120" s="10" t="s">
        <v>244</v>
      </c>
      <c r="C120" s="10" t="s">
        <v>245</v>
      </c>
      <c r="D120" s="10" t="s">
        <v>203</v>
      </c>
      <c r="E120" s="11">
        <v>994.11599999999999</v>
      </c>
      <c r="F120" s="12">
        <v>38.340000000000003</v>
      </c>
      <c r="G120" s="12">
        <v>38114.410000000003</v>
      </c>
    </row>
    <row r="121" spans="1:7" ht="13.4" customHeight="1" x14ac:dyDescent="0.4">
      <c r="A121" s="9">
        <v>208</v>
      </c>
      <c r="B121" s="10" t="s">
        <v>244</v>
      </c>
      <c r="C121" s="10" t="s">
        <v>245</v>
      </c>
      <c r="D121" s="10" t="s">
        <v>203</v>
      </c>
      <c r="E121" s="11">
        <v>54.12</v>
      </c>
      <c r="F121" s="12">
        <v>38.340000000000003</v>
      </c>
      <c r="G121" s="12">
        <v>2074.96</v>
      </c>
    </row>
    <row r="122" spans="1:7" ht="13.4" customHeight="1" x14ac:dyDescent="0.4">
      <c r="A122" s="9">
        <v>212</v>
      </c>
      <c r="B122" s="10" t="s">
        <v>244</v>
      </c>
      <c r="C122" s="10" t="s">
        <v>245</v>
      </c>
      <c r="D122" s="10" t="s">
        <v>203</v>
      </c>
      <c r="E122" s="11">
        <v>350.76</v>
      </c>
      <c r="F122" s="12">
        <v>38.340000000000003</v>
      </c>
      <c r="G122" s="12">
        <v>13448.14</v>
      </c>
    </row>
    <row r="123" spans="1:7" ht="13.4" customHeight="1" x14ac:dyDescent="0.4">
      <c r="A123" s="9">
        <v>241</v>
      </c>
      <c r="B123" s="10" t="s">
        <v>244</v>
      </c>
      <c r="C123" s="10" t="s">
        <v>245</v>
      </c>
      <c r="D123" s="10" t="s">
        <v>203</v>
      </c>
      <c r="E123" s="11">
        <v>5.64</v>
      </c>
      <c r="F123" s="12">
        <v>38.340000000000003</v>
      </c>
      <c r="G123" s="12">
        <v>216.24</v>
      </c>
    </row>
    <row r="124" spans="1:7" ht="13.4" customHeight="1" x14ac:dyDescent="0.4">
      <c r="A124" s="9">
        <v>255</v>
      </c>
      <c r="B124" s="10" t="s">
        <v>244</v>
      </c>
      <c r="C124" s="10" t="s">
        <v>245</v>
      </c>
      <c r="D124" s="10" t="s">
        <v>203</v>
      </c>
      <c r="E124" s="11">
        <v>155.97</v>
      </c>
      <c r="F124" s="12">
        <v>38.340000000000003</v>
      </c>
      <c r="G124" s="12">
        <v>5979.89</v>
      </c>
    </row>
    <row r="125" spans="1:7" ht="13.4" customHeight="1" x14ac:dyDescent="0.4">
      <c r="A125" s="9">
        <v>118</v>
      </c>
      <c r="B125" s="10" t="s">
        <v>246</v>
      </c>
      <c r="C125" s="10" t="s">
        <v>247</v>
      </c>
      <c r="D125" s="10" t="s">
        <v>203</v>
      </c>
      <c r="E125" s="11">
        <v>304.8</v>
      </c>
      <c r="F125" s="12">
        <v>59.27</v>
      </c>
      <c r="G125" s="12">
        <v>18065.5</v>
      </c>
    </row>
    <row r="126" spans="1:7" ht="22.75" customHeight="1" x14ac:dyDescent="0.4">
      <c r="A126" s="9">
        <v>117</v>
      </c>
      <c r="B126" s="10" t="s">
        <v>248</v>
      </c>
      <c r="C126" s="10" t="s">
        <v>249</v>
      </c>
      <c r="D126" s="10" t="s">
        <v>250</v>
      </c>
      <c r="E126" s="11">
        <v>5</v>
      </c>
      <c r="F126" s="12">
        <v>292.13</v>
      </c>
      <c r="G126" s="12">
        <v>1460.65</v>
      </c>
    </row>
    <row r="127" spans="1:7" ht="22.75" customHeight="1" x14ac:dyDescent="0.4">
      <c r="A127" s="9">
        <v>141</v>
      </c>
      <c r="B127" s="10" t="s">
        <v>248</v>
      </c>
      <c r="C127" s="10" t="s">
        <v>249</v>
      </c>
      <c r="D127" s="10" t="s">
        <v>250</v>
      </c>
      <c r="E127" s="11">
        <v>3</v>
      </c>
      <c r="F127" s="12">
        <v>292.13</v>
      </c>
      <c r="G127" s="12">
        <v>876.39</v>
      </c>
    </row>
    <row r="128" spans="1:7" ht="13.4" customHeight="1" x14ac:dyDescent="0.4">
      <c r="A128" s="9">
        <v>95</v>
      </c>
      <c r="B128" s="10" t="s">
        <v>251</v>
      </c>
      <c r="C128" s="10" t="s">
        <v>252</v>
      </c>
      <c r="D128" s="10" t="s">
        <v>253</v>
      </c>
      <c r="E128" s="11">
        <v>34015.519999999997</v>
      </c>
      <c r="F128" s="12">
        <v>1.49</v>
      </c>
      <c r="G128" s="12">
        <v>50683.12</v>
      </c>
    </row>
    <row r="129" spans="1:7" ht="13.4" customHeight="1" x14ac:dyDescent="0.4">
      <c r="A129" s="9">
        <v>106</v>
      </c>
      <c r="B129" s="10" t="s">
        <v>251</v>
      </c>
      <c r="C129" s="10" t="s">
        <v>252</v>
      </c>
      <c r="D129" s="10" t="s">
        <v>253</v>
      </c>
      <c r="E129" s="11">
        <v>17205</v>
      </c>
      <c r="F129" s="12">
        <v>1.49</v>
      </c>
      <c r="G129" s="12">
        <v>25635.45</v>
      </c>
    </row>
    <row r="130" spans="1:7" ht="13.4" customHeight="1" x14ac:dyDescent="0.4">
      <c r="A130" s="9">
        <v>110</v>
      </c>
      <c r="B130" s="10" t="s">
        <v>251</v>
      </c>
      <c r="C130" s="10" t="s">
        <v>252</v>
      </c>
      <c r="D130" s="10" t="s">
        <v>253</v>
      </c>
      <c r="E130" s="11">
        <v>5635.8</v>
      </c>
      <c r="F130" s="12">
        <v>1.49</v>
      </c>
      <c r="G130" s="12">
        <v>8397.34</v>
      </c>
    </row>
    <row r="131" spans="1:7" ht="13.4" customHeight="1" x14ac:dyDescent="0.4">
      <c r="A131" s="9">
        <v>113</v>
      </c>
      <c r="B131" s="10" t="s">
        <v>251</v>
      </c>
      <c r="C131" s="10" t="s">
        <v>252</v>
      </c>
      <c r="D131" s="10" t="s">
        <v>253</v>
      </c>
      <c r="E131" s="11">
        <v>2190</v>
      </c>
      <c r="F131" s="12">
        <v>1.49</v>
      </c>
      <c r="G131" s="12">
        <v>3263.1</v>
      </c>
    </row>
    <row r="132" spans="1:7" ht="13.4" customHeight="1" x14ac:dyDescent="0.4">
      <c r="A132" s="9">
        <v>121</v>
      </c>
      <c r="B132" s="10" t="s">
        <v>251</v>
      </c>
      <c r="C132" s="10" t="s">
        <v>252</v>
      </c>
      <c r="D132" s="10" t="s">
        <v>253</v>
      </c>
      <c r="E132" s="11">
        <v>21304.25</v>
      </c>
      <c r="F132" s="12">
        <v>1.49</v>
      </c>
      <c r="G132" s="12">
        <v>31743.33</v>
      </c>
    </row>
    <row r="133" spans="1:7" ht="13.4" customHeight="1" x14ac:dyDescent="0.4">
      <c r="A133" s="9">
        <v>129</v>
      </c>
      <c r="B133" s="10" t="s">
        <v>251</v>
      </c>
      <c r="C133" s="10" t="s">
        <v>252</v>
      </c>
      <c r="D133" s="10" t="s">
        <v>253</v>
      </c>
      <c r="E133" s="11">
        <v>4307.16</v>
      </c>
      <c r="F133" s="12">
        <v>1.49</v>
      </c>
      <c r="G133" s="12">
        <v>6417.67</v>
      </c>
    </row>
    <row r="134" spans="1:7" ht="13.4" customHeight="1" x14ac:dyDescent="0.4">
      <c r="A134" s="9">
        <v>132</v>
      </c>
      <c r="B134" s="10" t="s">
        <v>251</v>
      </c>
      <c r="C134" s="10" t="s">
        <v>252</v>
      </c>
      <c r="D134" s="10" t="s">
        <v>253</v>
      </c>
      <c r="E134" s="11">
        <v>2304</v>
      </c>
      <c r="F134" s="12">
        <v>1.49</v>
      </c>
      <c r="G134" s="12">
        <v>3432.96</v>
      </c>
    </row>
    <row r="135" spans="1:7" ht="13.4" customHeight="1" x14ac:dyDescent="0.4">
      <c r="A135" s="9">
        <v>136</v>
      </c>
      <c r="B135" s="10" t="s">
        <v>251</v>
      </c>
      <c r="C135" s="10" t="s">
        <v>252</v>
      </c>
      <c r="D135" s="10" t="s">
        <v>253</v>
      </c>
      <c r="E135" s="11">
        <v>3071.25</v>
      </c>
      <c r="F135" s="12">
        <v>1.49</v>
      </c>
      <c r="G135" s="12">
        <v>4576.16</v>
      </c>
    </row>
    <row r="136" spans="1:7" ht="13.4" customHeight="1" x14ac:dyDescent="0.4">
      <c r="A136" s="9">
        <v>139</v>
      </c>
      <c r="B136" s="10" t="s">
        <v>251</v>
      </c>
      <c r="C136" s="10" t="s">
        <v>252</v>
      </c>
      <c r="D136" s="10" t="s">
        <v>253</v>
      </c>
      <c r="E136" s="11">
        <v>121.5</v>
      </c>
      <c r="F136" s="12">
        <v>1.49</v>
      </c>
      <c r="G136" s="12">
        <v>181.04</v>
      </c>
    </row>
    <row r="137" spans="1:7" ht="13.4" customHeight="1" x14ac:dyDescent="0.4">
      <c r="A137" s="9">
        <v>146</v>
      </c>
      <c r="B137" s="10" t="s">
        <v>251</v>
      </c>
      <c r="C137" s="10" t="s">
        <v>252</v>
      </c>
      <c r="D137" s="10" t="s">
        <v>253</v>
      </c>
      <c r="E137" s="11">
        <v>4233.5559999999996</v>
      </c>
      <c r="F137" s="12">
        <v>1.49</v>
      </c>
      <c r="G137" s="12">
        <v>6308</v>
      </c>
    </row>
    <row r="138" spans="1:7" ht="13.4" customHeight="1" x14ac:dyDescent="0.4">
      <c r="A138" s="9">
        <v>160</v>
      </c>
      <c r="B138" s="10" t="s">
        <v>251</v>
      </c>
      <c r="C138" s="10" t="s">
        <v>252</v>
      </c>
      <c r="D138" s="10" t="s">
        <v>253</v>
      </c>
      <c r="E138" s="11">
        <v>4564.8</v>
      </c>
      <c r="F138" s="12">
        <v>1.49</v>
      </c>
      <c r="G138" s="12">
        <v>6801.55</v>
      </c>
    </row>
    <row r="139" spans="1:7" ht="13.4" customHeight="1" x14ac:dyDescent="0.4">
      <c r="A139" s="9">
        <v>164</v>
      </c>
      <c r="B139" s="10" t="s">
        <v>251</v>
      </c>
      <c r="C139" s="10" t="s">
        <v>252</v>
      </c>
      <c r="D139" s="10" t="s">
        <v>253</v>
      </c>
      <c r="E139" s="11">
        <v>2186.2399999999998</v>
      </c>
      <c r="F139" s="12">
        <v>1.49</v>
      </c>
      <c r="G139" s="12">
        <v>3257.5</v>
      </c>
    </row>
    <row r="140" spans="1:7" ht="13.4" customHeight="1" x14ac:dyDescent="0.4">
      <c r="A140" s="9">
        <v>167</v>
      </c>
      <c r="B140" s="10" t="s">
        <v>251</v>
      </c>
      <c r="C140" s="10" t="s">
        <v>252</v>
      </c>
      <c r="D140" s="10" t="s">
        <v>253</v>
      </c>
      <c r="E140" s="11">
        <v>2676</v>
      </c>
      <c r="F140" s="12">
        <v>1.49</v>
      </c>
      <c r="G140" s="12">
        <v>3987.24</v>
      </c>
    </row>
    <row r="141" spans="1:7" ht="13.4" customHeight="1" x14ac:dyDescent="0.4">
      <c r="A141" s="9">
        <v>170</v>
      </c>
      <c r="B141" s="10" t="s">
        <v>251</v>
      </c>
      <c r="C141" s="10" t="s">
        <v>252</v>
      </c>
      <c r="D141" s="10" t="s">
        <v>253</v>
      </c>
      <c r="E141" s="11">
        <v>1451.04</v>
      </c>
      <c r="F141" s="12">
        <v>1.49</v>
      </c>
      <c r="G141" s="12">
        <v>2162.0500000000002</v>
      </c>
    </row>
    <row r="142" spans="1:7" ht="13.4" customHeight="1" x14ac:dyDescent="0.4">
      <c r="A142" s="9">
        <v>177</v>
      </c>
      <c r="B142" s="10" t="s">
        <v>251</v>
      </c>
      <c r="C142" s="10" t="s">
        <v>252</v>
      </c>
      <c r="D142" s="10" t="s">
        <v>253</v>
      </c>
      <c r="E142" s="11">
        <v>4155.84</v>
      </c>
      <c r="F142" s="12">
        <v>1.49</v>
      </c>
      <c r="G142" s="12">
        <v>6192.2</v>
      </c>
    </row>
    <row r="143" spans="1:7" ht="13.4" customHeight="1" x14ac:dyDescent="0.4">
      <c r="A143" s="9">
        <v>181</v>
      </c>
      <c r="B143" s="10" t="s">
        <v>251</v>
      </c>
      <c r="C143" s="10" t="s">
        <v>252</v>
      </c>
      <c r="D143" s="10" t="s">
        <v>253</v>
      </c>
      <c r="E143" s="11">
        <v>1576.96</v>
      </c>
      <c r="F143" s="12">
        <v>1.49</v>
      </c>
      <c r="G143" s="12">
        <v>2349.67</v>
      </c>
    </row>
    <row r="144" spans="1:7" ht="13.4" customHeight="1" x14ac:dyDescent="0.4">
      <c r="A144" s="9">
        <v>184</v>
      </c>
      <c r="B144" s="10" t="s">
        <v>251</v>
      </c>
      <c r="C144" s="10" t="s">
        <v>252</v>
      </c>
      <c r="D144" s="10" t="s">
        <v>253</v>
      </c>
      <c r="E144" s="11">
        <v>2304</v>
      </c>
      <c r="F144" s="12">
        <v>1.49</v>
      </c>
      <c r="G144" s="12">
        <v>3432.96</v>
      </c>
    </row>
    <row r="145" spans="1:7" ht="13.4" customHeight="1" x14ac:dyDescent="0.4">
      <c r="A145" s="9">
        <v>187</v>
      </c>
      <c r="B145" s="10" t="s">
        <v>251</v>
      </c>
      <c r="C145" s="10" t="s">
        <v>252</v>
      </c>
      <c r="D145" s="10" t="s">
        <v>253</v>
      </c>
      <c r="E145" s="11">
        <v>1780.32</v>
      </c>
      <c r="F145" s="12">
        <v>1.49</v>
      </c>
      <c r="G145" s="12">
        <v>2652.68</v>
      </c>
    </row>
    <row r="146" spans="1:7" ht="13.4" customHeight="1" x14ac:dyDescent="0.4">
      <c r="A146" s="9">
        <v>199</v>
      </c>
      <c r="B146" s="10" t="s">
        <v>251</v>
      </c>
      <c r="C146" s="10" t="s">
        <v>252</v>
      </c>
      <c r="D146" s="10" t="s">
        <v>253</v>
      </c>
      <c r="E146" s="11">
        <v>43612.2</v>
      </c>
      <c r="F146" s="12">
        <v>1.49</v>
      </c>
      <c r="G146" s="12">
        <v>64982.18</v>
      </c>
    </row>
    <row r="147" spans="1:7" ht="13.4" customHeight="1" x14ac:dyDescent="0.4">
      <c r="A147" s="9">
        <v>203</v>
      </c>
      <c r="B147" s="10" t="s">
        <v>251</v>
      </c>
      <c r="C147" s="10" t="s">
        <v>252</v>
      </c>
      <c r="D147" s="10" t="s">
        <v>253</v>
      </c>
      <c r="E147" s="11">
        <v>24852.9</v>
      </c>
      <c r="F147" s="12">
        <v>1.49</v>
      </c>
      <c r="G147" s="12">
        <v>37030.82</v>
      </c>
    </row>
    <row r="148" spans="1:7" ht="13.4" customHeight="1" x14ac:dyDescent="0.4">
      <c r="A148" s="9">
        <v>209</v>
      </c>
      <c r="B148" s="10" t="s">
        <v>251</v>
      </c>
      <c r="C148" s="10" t="s">
        <v>252</v>
      </c>
      <c r="D148" s="10" t="s">
        <v>253</v>
      </c>
      <c r="E148" s="11">
        <v>18440.400000000001</v>
      </c>
      <c r="F148" s="12">
        <v>1.49</v>
      </c>
      <c r="G148" s="12">
        <v>27476.2</v>
      </c>
    </row>
    <row r="149" spans="1:7" ht="13.4" customHeight="1" x14ac:dyDescent="0.4">
      <c r="A149" s="9">
        <v>213</v>
      </c>
      <c r="B149" s="10" t="s">
        <v>251</v>
      </c>
      <c r="C149" s="10" t="s">
        <v>252</v>
      </c>
      <c r="D149" s="10" t="s">
        <v>253</v>
      </c>
      <c r="E149" s="11">
        <v>8769</v>
      </c>
      <c r="F149" s="12">
        <v>1.49</v>
      </c>
      <c r="G149" s="12">
        <v>13065.81</v>
      </c>
    </row>
    <row r="150" spans="1:7" ht="13.4" customHeight="1" x14ac:dyDescent="0.4">
      <c r="A150" s="9">
        <v>242</v>
      </c>
      <c r="B150" s="10" t="s">
        <v>251</v>
      </c>
      <c r="C150" s="10" t="s">
        <v>252</v>
      </c>
      <c r="D150" s="10" t="s">
        <v>253</v>
      </c>
      <c r="E150" s="11">
        <v>345.6</v>
      </c>
      <c r="F150" s="12">
        <v>1.49</v>
      </c>
      <c r="G150" s="12">
        <v>514.94000000000005</v>
      </c>
    </row>
    <row r="151" spans="1:7" ht="13.4" customHeight="1" x14ac:dyDescent="0.4">
      <c r="A151" s="9">
        <v>257</v>
      </c>
      <c r="B151" s="10" t="s">
        <v>251</v>
      </c>
      <c r="C151" s="10" t="s">
        <v>252</v>
      </c>
      <c r="D151" s="10" t="s">
        <v>253</v>
      </c>
      <c r="E151" s="11">
        <v>2719.92</v>
      </c>
      <c r="F151" s="12">
        <v>1.49</v>
      </c>
      <c r="G151" s="12">
        <v>4052.68</v>
      </c>
    </row>
    <row r="152" spans="1:7" ht="22.75" customHeight="1" x14ac:dyDescent="0.4">
      <c r="A152" s="9">
        <v>204</v>
      </c>
      <c r="B152" s="10" t="s">
        <v>254</v>
      </c>
      <c r="C152" s="10" t="s">
        <v>255</v>
      </c>
      <c r="D152" s="10" t="s">
        <v>203</v>
      </c>
      <c r="E152" s="11">
        <v>497.05799999999999</v>
      </c>
      <c r="F152" s="12">
        <v>65.209999999999994</v>
      </c>
      <c r="G152" s="12">
        <v>32413.15</v>
      </c>
    </row>
    <row r="153" spans="1:7" ht="22.75" customHeight="1" x14ac:dyDescent="0.4">
      <c r="A153" s="9">
        <v>217</v>
      </c>
      <c r="B153" s="10" t="s">
        <v>254</v>
      </c>
      <c r="C153" s="10" t="s">
        <v>255</v>
      </c>
      <c r="D153" s="10" t="s">
        <v>203</v>
      </c>
      <c r="E153" s="11">
        <v>175.38</v>
      </c>
      <c r="F153" s="12">
        <v>65.209999999999994</v>
      </c>
      <c r="G153" s="12">
        <v>11436.53</v>
      </c>
    </row>
    <row r="154" spans="1:7" ht="13.4" customHeight="1" x14ac:dyDescent="0.4">
      <c r="A154" s="9">
        <v>122</v>
      </c>
      <c r="B154" s="10" t="s">
        <v>256</v>
      </c>
      <c r="C154" s="10" t="s">
        <v>257</v>
      </c>
      <c r="D154" s="10" t="s">
        <v>203</v>
      </c>
      <c r="E154" s="11">
        <v>368.3</v>
      </c>
      <c r="F154" s="12">
        <v>11.81</v>
      </c>
      <c r="G154" s="12">
        <v>4349.62</v>
      </c>
    </row>
    <row r="155" spans="1:7" ht="13.4" customHeight="1" x14ac:dyDescent="0.4">
      <c r="A155" s="9">
        <v>143</v>
      </c>
      <c r="B155" s="10" t="s">
        <v>256</v>
      </c>
      <c r="C155" s="10" t="s">
        <v>257</v>
      </c>
      <c r="D155" s="10" t="s">
        <v>203</v>
      </c>
      <c r="E155" s="11">
        <v>24.244</v>
      </c>
      <c r="F155" s="12">
        <v>11.81</v>
      </c>
      <c r="G155" s="12">
        <v>286.32</v>
      </c>
    </row>
    <row r="156" spans="1:7" ht="13.4" customHeight="1" x14ac:dyDescent="0.4">
      <c r="A156" s="9">
        <v>171</v>
      </c>
      <c r="B156" s="10" t="s">
        <v>258</v>
      </c>
      <c r="C156" s="10" t="s">
        <v>259</v>
      </c>
      <c r="D156" s="10" t="s">
        <v>203</v>
      </c>
      <c r="E156" s="11">
        <v>84.68</v>
      </c>
      <c r="F156" s="12">
        <v>32.75</v>
      </c>
      <c r="G156" s="12">
        <v>2773.27</v>
      </c>
    </row>
    <row r="157" spans="1:7" ht="13.4" customHeight="1" x14ac:dyDescent="0.4">
      <c r="A157" s="9">
        <v>188</v>
      </c>
      <c r="B157" s="10" t="s">
        <v>258</v>
      </c>
      <c r="C157" s="10" t="s">
        <v>259</v>
      </c>
      <c r="D157" s="10" t="s">
        <v>203</v>
      </c>
      <c r="E157" s="11">
        <v>63.72</v>
      </c>
      <c r="F157" s="12">
        <v>32.75</v>
      </c>
      <c r="G157" s="12">
        <v>2086.83</v>
      </c>
    </row>
    <row r="158" spans="1:7" ht="22.75" customHeight="1" x14ac:dyDescent="0.4">
      <c r="A158" s="9">
        <v>123</v>
      </c>
      <c r="B158" s="10" t="s">
        <v>260</v>
      </c>
      <c r="C158" s="10" t="s">
        <v>261</v>
      </c>
      <c r="D158" s="10" t="s">
        <v>203</v>
      </c>
      <c r="E158" s="11">
        <v>66.040000000000006</v>
      </c>
      <c r="F158" s="12">
        <v>62.73</v>
      </c>
      <c r="G158" s="12">
        <v>4142.6899999999996</v>
      </c>
    </row>
    <row r="159" spans="1:7" ht="22.75" customHeight="1" x14ac:dyDescent="0.4">
      <c r="A159" s="9">
        <v>144</v>
      </c>
      <c r="B159" s="10" t="s">
        <v>260</v>
      </c>
      <c r="C159" s="10" t="s">
        <v>261</v>
      </c>
      <c r="D159" s="10" t="s">
        <v>203</v>
      </c>
      <c r="E159" s="11">
        <v>9.4049999999999994</v>
      </c>
      <c r="F159" s="12">
        <v>62.73</v>
      </c>
      <c r="G159" s="12">
        <v>589.98</v>
      </c>
    </row>
    <row r="160" spans="1:7" ht="22.75" customHeight="1" x14ac:dyDescent="0.4">
      <c r="A160" s="9">
        <v>147</v>
      </c>
      <c r="B160" s="10" t="s">
        <v>262</v>
      </c>
      <c r="C160" s="10" t="s">
        <v>263</v>
      </c>
      <c r="D160" s="10" t="s">
        <v>264</v>
      </c>
      <c r="E160" s="11">
        <v>4500</v>
      </c>
      <c r="F160" s="12">
        <v>2.74</v>
      </c>
      <c r="G160" s="12">
        <v>12330</v>
      </c>
    </row>
    <row r="161" spans="1:7" ht="22.75" customHeight="1" x14ac:dyDescent="0.4">
      <c r="A161" s="9">
        <v>114</v>
      </c>
      <c r="B161" s="10" t="s">
        <v>265</v>
      </c>
      <c r="C161" s="10" t="s">
        <v>266</v>
      </c>
      <c r="D161" s="10" t="s">
        <v>264</v>
      </c>
      <c r="E161" s="11">
        <v>25000</v>
      </c>
      <c r="F161" s="12">
        <v>2.38</v>
      </c>
      <c r="G161" s="12">
        <v>59500</v>
      </c>
    </row>
    <row r="162" spans="1:7" ht="13.4" customHeight="1" x14ac:dyDescent="0.4">
      <c r="A162" s="9">
        <v>115</v>
      </c>
      <c r="B162" s="10" t="s">
        <v>267</v>
      </c>
      <c r="C162" s="10" t="s">
        <v>268</v>
      </c>
      <c r="D162" s="10" t="s">
        <v>269</v>
      </c>
      <c r="E162" s="11">
        <v>342</v>
      </c>
      <c r="F162" s="12">
        <v>10.97</v>
      </c>
      <c r="G162" s="12">
        <v>3751.74</v>
      </c>
    </row>
    <row r="163" spans="1:7" ht="13.4" customHeight="1" x14ac:dyDescent="0.4">
      <c r="A163" s="9">
        <v>148</v>
      </c>
      <c r="B163" s="10" t="s">
        <v>267</v>
      </c>
      <c r="C163" s="10" t="s">
        <v>268</v>
      </c>
      <c r="D163" s="10" t="s">
        <v>269</v>
      </c>
      <c r="E163" s="11">
        <v>243</v>
      </c>
      <c r="F163" s="12">
        <v>10.97</v>
      </c>
      <c r="G163" s="12">
        <v>2665.71</v>
      </c>
    </row>
    <row r="164" spans="1:7" ht="13.4" customHeight="1" x14ac:dyDescent="0.4">
      <c r="A164" s="9">
        <v>119</v>
      </c>
      <c r="B164" s="10" t="s">
        <v>270</v>
      </c>
      <c r="C164" s="10" t="s">
        <v>271</v>
      </c>
      <c r="D164" s="10" t="s">
        <v>203</v>
      </c>
      <c r="E164" s="11">
        <v>123.718</v>
      </c>
      <c r="F164" s="12">
        <v>57</v>
      </c>
      <c r="G164" s="12">
        <v>7051.93</v>
      </c>
    </row>
    <row r="165" spans="1:7" ht="13.4" customHeight="1" x14ac:dyDescent="0.4">
      <c r="A165" s="9">
        <v>142</v>
      </c>
      <c r="B165" s="10" t="s">
        <v>270</v>
      </c>
      <c r="C165" s="10" t="s">
        <v>271</v>
      </c>
      <c r="D165" s="10" t="s">
        <v>203</v>
      </c>
      <c r="E165" s="11">
        <v>8.36</v>
      </c>
      <c r="F165" s="12">
        <v>57</v>
      </c>
      <c r="G165" s="12">
        <v>476.52</v>
      </c>
    </row>
    <row r="166" spans="1:7" ht="13.4" customHeight="1" x14ac:dyDescent="0.4">
      <c r="A166" s="9">
        <v>140</v>
      </c>
      <c r="B166" s="10" t="s">
        <v>272</v>
      </c>
      <c r="C166" s="10" t="s">
        <v>273</v>
      </c>
      <c r="D166" s="10" t="s">
        <v>233</v>
      </c>
      <c r="E166" s="11">
        <v>31.35</v>
      </c>
      <c r="F166" s="12">
        <v>336.22</v>
      </c>
      <c r="G166" s="12">
        <v>10540.5</v>
      </c>
    </row>
    <row r="167" spans="1:7" ht="13.4" customHeight="1" x14ac:dyDescent="0.4">
      <c r="A167" s="9">
        <v>116</v>
      </c>
      <c r="B167" s="10" t="s">
        <v>274</v>
      </c>
      <c r="C167" s="10" t="s">
        <v>275</v>
      </c>
      <c r="D167" s="10" t="s">
        <v>233</v>
      </c>
      <c r="E167" s="11">
        <v>127</v>
      </c>
      <c r="F167" s="12">
        <v>1127.8599999999999</v>
      </c>
      <c r="G167" s="12">
        <v>143238.22</v>
      </c>
    </row>
    <row r="168" spans="1:7" ht="22.75" customHeight="1" x14ac:dyDescent="0.4">
      <c r="A168" s="9">
        <v>267</v>
      </c>
      <c r="B168" s="10" t="s">
        <v>276</v>
      </c>
      <c r="C168" s="10" t="s">
        <v>277</v>
      </c>
      <c r="D168" s="10" t="s">
        <v>278</v>
      </c>
      <c r="E168" s="11">
        <v>341.7</v>
      </c>
      <c r="F168" s="12">
        <v>43.28</v>
      </c>
      <c r="G168" s="12">
        <v>14788.78</v>
      </c>
    </row>
    <row r="169" spans="1:7" ht="22.75" customHeight="1" x14ac:dyDescent="0.4">
      <c r="A169" s="9">
        <v>13</v>
      </c>
      <c r="B169" s="10" t="s">
        <v>279</v>
      </c>
      <c r="C169" s="10" t="s">
        <v>280</v>
      </c>
      <c r="D169" s="10" t="s">
        <v>228</v>
      </c>
      <c r="E169" s="11">
        <v>3988</v>
      </c>
      <c r="F169" s="12">
        <v>2.4700000000000002</v>
      </c>
      <c r="G169" s="12">
        <v>9850.36</v>
      </c>
    </row>
    <row r="170" spans="1:7" ht="22.75" customHeight="1" x14ac:dyDescent="0.4">
      <c r="A170" s="9">
        <v>27</v>
      </c>
      <c r="B170" s="10" t="s">
        <v>279</v>
      </c>
      <c r="C170" s="10" t="s">
        <v>280</v>
      </c>
      <c r="D170" s="10" t="s">
        <v>228</v>
      </c>
      <c r="E170" s="11">
        <v>7435.8</v>
      </c>
      <c r="F170" s="12">
        <v>2.4700000000000002</v>
      </c>
      <c r="G170" s="12">
        <v>18366.43</v>
      </c>
    </row>
    <row r="171" spans="1:7" ht="22.75" customHeight="1" x14ac:dyDescent="0.4">
      <c r="A171" s="9">
        <v>40</v>
      </c>
      <c r="B171" s="10" t="s">
        <v>279</v>
      </c>
      <c r="C171" s="10" t="s">
        <v>280</v>
      </c>
      <c r="D171" s="10" t="s">
        <v>228</v>
      </c>
      <c r="E171" s="11">
        <v>2070</v>
      </c>
      <c r="F171" s="12">
        <v>2.4700000000000002</v>
      </c>
      <c r="G171" s="12">
        <v>5112.8999999999996</v>
      </c>
    </row>
    <row r="172" spans="1:7" ht="22.75" customHeight="1" x14ac:dyDescent="0.4">
      <c r="A172" s="9">
        <v>265</v>
      </c>
      <c r="B172" s="10" t="s">
        <v>281</v>
      </c>
      <c r="C172" s="10" t="s">
        <v>282</v>
      </c>
      <c r="D172" s="10" t="s">
        <v>250</v>
      </c>
      <c r="E172" s="11">
        <v>8285.0300000000007</v>
      </c>
      <c r="F172" s="12">
        <v>6.19</v>
      </c>
      <c r="G172" s="12">
        <v>51284.34</v>
      </c>
    </row>
    <row r="173" spans="1:7" ht="22.75" customHeight="1" x14ac:dyDescent="0.4">
      <c r="A173" s="9">
        <v>266</v>
      </c>
      <c r="B173" s="10" t="s">
        <v>281</v>
      </c>
      <c r="C173" s="10" t="s">
        <v>282</v>
      </c>
      <c r="D173" s="10" t="s">
        <v>250</v>
      </c>
      <c r="E173" s="11">
        <v>26.36</v>
      </c>
      <c r="F173" s="12">
        <v>6.19</v>
      </c>
      <c r="G173" s="12">
        <v>163.16999999999999</v>
      </c>
    </row>
    <row r="174" spans="1:7" ht="22.75" customHeight="1" x14ac:dyDescent="0.4">
      <c r="A174" s="9">
        <v>270</v>
      </c>
      <c r="B174" s="10" t="s">
        <v>281</v>
      </c>
      <c r="C174" s="10" t="s">
        <v>282</v>
      </c>
      <c r="D174" s="10" t="s">
        <v>250</v>
      </c>
      <c r="E174" s="11">
        <v>341.7</v>
      </c>
      <c r="F174" s="12">
        <v>6.19</v>
      </c>
      <c r="G174" s="12">
        <v>2115.12</v>
      </c>
    </row>
    <row r="175" spans="1:7" ht="22.75" customHeight="1" x14ac:dyDescent="0.4">
      <c r="A175" s="9">
        <v>272</v>
      </c>
      <c r="B175" s="10" t="s">
        <v>281</v>
      </c>
      <c r="C175" s="10" t="s">
        <v>282</v>
      </c>
      <c r="D175" s="10" t="s">
        <v>250</v>
      </c>
      <c r="E175" s="11">
        <v>13844.293</v>
      </c>
      <c r="F175" s="12">
        <v>6.19</v>
      </c>
      <c r="G175" s="12">
        <v>85696.17</v>
      </c>
    </row>
    <row r="176" spans="1:7" ht="22.75" customHeight="1" x14ac:dyDescent="0.4">
      <c r="A176" s="9">
        <v>273</v>
      </c>
      <c r="B176" s="10" t="s">
        <v>281</v>
      </c>
      <c r="C176" s="10" t="s">
        <v>282</v>
      </c>
      <c r="D176" s="10" t="s">
        <v>250</v>
      </c>
      <c r="E176" s="11">
        <v>16518.150000000001</v>
      </c>
      <c r="F176" s="12">
        <v>6.19</v>
      </c>
      <c r="G176" s="12">
        <v>102247.35</v>
      </c>
    </row>
    <row r="177" spans="1:7" ht="22.75" customHeight="1" x14ac:dyDescent="0.4">
      <c r="A177" s="9">
        <v>274</v>
      </c>
      <c r="B177" s="10" t="s">
        <v>281</v>
      </c>
      <c r="C177" s="10" t="s">
        <v>282</v>
      </c>
      <c r="D177" s="10" t="s">
        <v>250</v>
      </c>
      <c r="E177" s="11">
        <v>1829.09</v>
      </c>
      <c r="F177" s="12">
        <v>6.19</v>
      </c>
      <c r="G177" s="12">
        <v>11322.07</v>
      </c>
    </row>
    <row r="178" spans="1:7" ht="22.75" customHeight="1" x14ac:dyDescent="0.4">
      <c r="A178" s="9">
        <v>275</v>
      </c>
      <c r="B178" s="10" t="s">
        <v>281</v>
      </c>
      <c r="C178" s="10" t="s">
        <v>282</v>
      </c>
      <c r="D178" s="10" t="s">
        <v>250</v>
      </c>
      <c r="E178" s="11">
        <v>704.16300000000001</v>
      </c>
      <c r="F178" s="12">
        <v>6.19</v>
      </c>
      <c r="G178" s="12">
        <v>4358.7700000000004</v>
      </c>
    </row>
    <row r="179" spans="1:7" ht="22.75" customHeight="1" x14ac:dyDescent="0.4">
      <c r="A179" s="9">
        <v>8</v>
      </c>
      <c r="B179" s="10" t="s">
        <v>283</v>
      </c>
      <c r="C179" s="10" t="s">
        <v>284</v>
      </c>
      <c r="D179" s="10" t="s">
        <v>195</v>
      </c>
      <c r="E179" s="11">
        <v>797.58</v>
      </c>
      <c r="F179" s="12">
        <v>39.83</v>
      </c>
      <c r="G179" s="12">
        <v>31767.61</v>
      </c>
    </row>
    <row r="180" spans="1:7" ht="22.75" customHeight="1" x14ac:dyDescent="0.4">
      <c r="A180" s="9">
        <v>9</v>
      </c>
      <c r="B180" s="10" t="s">
        <v>283</v>
      </c>
      <c r="C180" s="10" t="s">
        <v>284</v>
      </c>
      <c r="D180" s="10" t="s">
        <v>195</v>
      </c>
      <c r="E180" s="11">
        <v>398.79</v>
      </c>
      <c r="F180" s="12">
        <v>39.83</v>
      </c>
      <c r="G180" s="12">
        <v>15883.81</v>
      </c>
    </row>
    <row r="181" spans="1:7" ht="22.75" customHeight="1" x14ac:dyDescent="0.4">
      <c r="A181" s="9">
        <v>21</v>
      </c>
      <c r="B181" s="10" t="s">
        <v>283</v>
      </c>
      <c r="C181" s="10" t="s">
        <v>284</v>
      </c>
      <c r="D181" s="10" t="s">
        <v>195</v>
      </c>
      <c r="E181" s="11">
        <v>1443.12</v>
      </c>
      <c r="F181" s="12">
        <v>39.83</v>
      </c>
      <c r="G181" s="12">
        <v>57479.47</v>
      </c>
    </row>
    <row r="182" spans="1:7" ht="22.75" customHeight="1" x14ac:dyDescent="0.4">
      <c r="A182" s="9">
        <v>22</v>
      </c>
      <c r="B182" s="10" t="s">
        <v>283</v>
      </c>
      <c r="C182" s="10" t="s">
        <v>284</v>
      </c>
      <c r="D182" s="10" t="s">
        <v>195</v>
      </c>
      <c r="E182" s="11">
        <v>721.47500000000002</v>
      </c>
      <c r="F182" s="12">
        <v>39.83</v>
      </c>
      <c r="G182" s="12">
        <v>28736.35</v>
      </c>
    </row>
    <row r="183" spans="1:7" ht="22.75" customHeight="1" x14ac:dyDescent="0.4">
      <c r="A183" s="9">
        <v>23</v>
      </c>
      <c r="B183" s="10" t="s">
        <v>283</v>
      </c>
      <c r="C183" s="10" t="s">
        <v>284</v>
      </c>
      <c r="D183" s="10" t="s">
        <v>195</v>
      </c>
      <c r="E183" s="11">
        <v>477.72</v>
      </c>
      <c r="F183" s="12">
        <v>39.83</v>
      </c>
      <c r="G183" s="12">
        <v>19027.59</v>
      </c>
    </row>
    <row r="184" spans="1:7" ht="22.75" customHeight="1" x14ac:dyDescent="0.4">
      <c r="A184" s="9">
        <v>24</v>
      </c>
      <c r="B184" s="10" t="s">
        <v>283</v>
      </c>
      <c r="C184" s="10" t="s">
        <v>284</v>
      </c>
      <c r="D184" s="10" t="s">
        <v>195</v>
      </c>
      <c r="E184" s="11">
        <v>198.512</v>
      </c>
      <c r="F184" s="12">
        <v>39.83</v>
      </c>
      <c r="G184" s="12">
        <v>7906.73</v>
      </c>
    </row>
    <row r="185" spans="1:7" ht="22.75" customHeight="1" x14ac:dyDescent="0.4">
      <c r="A185" s="9">
        <v>35</v>
      </c>
      <c r="B185" s="10" t="s">
        <v>283</v>
      </c>
      <c r="C185" s="10" t="s">
        <v>284</v>
      </c>
      <c r="D185" s="10" t="s">
        <v>195</v>
      </c>
      <c r="E185" s="11">
        <v>414</v>
      </c>
      <c r="F185" s="12">
        <v>39.83</v>
      </c>
      <c r="G185" s="12">
        <v>16489.62</v>
      </c>
    </row>
    <row r="186" spans="1:7" ht="22.75" customHeight="1" x14ac:dyDescent="0.4">
      <c r="A186" s="9">
        <v>36</v>
      </c>
      <c r="B186" s="10" t="s">
        <v>283</v>
      </c>
      <c r="C186" s="10" t="s">
        <v>284</v>
      </c>
      <c r="D186" s="10" t="s">
        <v>195</v>
      </c>
      <c r="E186" s="11">
        <v>207</v>
      </c>
      <c r="F186" s="12">
        <v>39.83</v>
      </c>
      <c r="G186" s="12">
        <v>8244.81</v>
      </c>
    </row>
    <row r="187" spans="1:7" ht="22.75" customHeight="1" x14ac:dyDescent="0.4">
      <c r="A187" s="9">
        <v>281</v>
      </c>
      <c r="B187" s="10" t="s">
        <v>283</v>
      </c>
      <c r="C187" s="10" t="s">
        <v>284</v>
      </c>
      <c r="D187" s="10" t="s">
        <v>195</v>
      </c>
      <c r="E187" s="11">
        <v>1128</v>
      </c>
      <c r="F187" s="12">
        <v>39.83</v>
      </c>
      <c r="G187" s="12">
        <v>44928.24</v>
      </c>
    </row>
    <row r="188" spans="1:7" ht="13.4" customHeight="1" x14ac:dyDescent="0.4">
      <c r="A188" s="9">
        <v>10</v>
      </c>
      <c r="B188" s="10" t="s">
        <v>285</v>
      </c>
      <c r="C188" s="10" t="s">
        <v>286</v>
      </c>
      <c r="D188" s="10" t="s">
        <v>195</v>
      </c>
      <c r="E188" s="11">
        <v>398.79</v>
      </c>
      <c r="F188" s="12">
        <v>187.12</v>
      </c>
      <c r="G188" s="12">
        <v>74621.58</v>
      </c>
    </row>
    <row r="189" spans="1:7" ht="13.4" customHeight="1" x14ac:dyDescent="0.4">
      <c r="A189" s="9">
        <v>25</v>
      </c>
      <c r="B189" s="10" t="s">
        <v>285</v>
      </c>
      <c r="C189" s="10" t="s">
        <v>286</v>
      </c>
      <c r="D189" s="10" t="s">
        <v>195</v>
      </c>
      <c r="E189" s="11">
        <v>867.36</v>
      </c>
      <c r="F189" s="12">
        <v>187.12</v>
      </c>
      <c r="G189" s="12">
        <v>162300.4</v>
      </c>
    </row>
    <row r="190" spans="1:7" ht="13.4" customHeight="1" x14ac:dyDescent="0.4">
      <c r="A190" s="9">
        <v>37</v>
      </c>
      <c r="B190" s="10" t="s">
        <v>285</v>
      </c>
      <c r="C190" s="10" t="s">
        <v>286</v>
      </c>
      <c r="D190" s="10" t="s">
        <v>195</v>
      </c>
      <c r="E190" s="11">
        <v>207</v>
      </c>
      <c r="F190" s="12">
        <v>187.12</v>
      </c>
      <c r="G190" s="12">
        <v>38733.839999999997</v>
      </c>
    </row>
    <row r="191" spans="1:7" ht="13.4" customHeight="1" x14ac:dyDescent="0.4">
      <c r="A191" s="9">
        <v>12</v>
      </c>
      <c r="B191" s="10" t="s">
        <v>287</v>
      </c>
      <c r="C191" s="10" t="s">
        <v>288</v>
      </c>
      <c r="D191" s="10" t="s">
        <v>195</v>
      </c>
      <c r="E191" s="11">
        <v>279.16000000000003</v>
      </c>
      <c r="F191" s="12">
        <v>211.33</v>
      </c>
      <c r="G191" s="12">
        <v>58994.879999999997</v>
      </c>
    </row>
    <row r="192" spans="1:7" ht="13.4" customHeight="1" x14ac:dyDescent="0.4">
      <c r="A192" s="9">
        <v>26</v>
      </c>
      <c r="B192" s="10" t="s">
        <v>287</v>
      </c>
      <c r="C192" s="10" t="s">
        <v>288</v>
      </c>
      <c r="D192" s="10" t="s">
        <v>195</v>
      </c>
      <c r="E192" s="11">
        <v>590.24</v>
      </c>
      <c r="F192" s="12">
        <v>211.33</v>
      </c>
      <c r="G192" s="12">
        <v>124735.42</v>
      </c>
    </row>
    <row r="193" spans="1:7" ht="13.4" customHeight="1" x14ac:dyDescent="0.4">
      <c r="A193" s="9">
        <v>39</v>
      </c>
      <c r="B193" s="10" t="s">
        <v>287</v>
      </c>
      <c r="C193" s="10" t="s">
        <v>288</v>
      </c>
      <c r="D193" s="10" t="s">
        <v>195</v>
      </c>
      <c r="E193" s="11">
        <v>144.9</v>
      </c>
      <c r="F193" s="12">
        <v>211.33</v>
      </c>
      <c r="G193" s="12">
        <v>30621.72</v>
      </c>
    </row>
    <row r="194" spans="1:7" ht="22.75" customHeight="1" x14ac:dyDescent="0.4">
      <c r="A194" s="9">
        <v>195</v>
      </c>
      <c r="B194" s="10" t="s">
        <v>289</v>
      </c>
      <c r="C194" s="10" t="s">
        <v>290</v>
      </c>
      <c r="D194" s="10" t="s">
        <v>203</v>
      </c>
      <c r="E194" s="11">
        <v>470.19</v>
      </c>
      <c r="F194" s="12">
        <v>1.96</v>
      </c>
      <c r="G194" s="12">
        <v>921.57</v>
      </c>
    </row>
    <row r="195" spans="1:7" ht="22.75" customHeight="1" x14ac:dyDescent="0.4">
      <c r="A195" s="9">
        <v>215</v>
      </c>
      <c r="B195" s="10" t="s">
        <v>289</v>
      </c>
      <c r="C195" s="10" t="s">
        <v>290</v>
      </c>
      <c r="D195" s="10" t="s">
        <v>203</v>
      </c>
      <c r="E195" s="11">
        <v>204.61</v>
      </c>
      <c r="F195" s="12">
        <v>1.96</v>
      </c>
      <c r="G195" s="12">
        <v>401.04</v>
      </c>
    </row>
    <row r="196" spans="1:7" ht="13.4" customHeight="1" x14ac:dyDescent="0.4">
      <c r="A196" s="9">
        <v>236</v>
      </c>
      <c r="B196" s="10" t="s">
        <v>291</v>
      </c>
      <c r="C196" s="10" t="s">
        <v>292</v>
      </c>
      <c r="D196" s="10" t="s">
        <v>253</v>
      </c>
      <c r="E196" s="11">
        <v>2070</v>
      </c>
      <c r="F196" s="12">
        <v>1.5</v>
      </c>
      <c r="G196" s="12">
        <v>3105</v>
      </c>
    </row>
    <row r="197" spans="1:7" ht="13.4" customHeight="1" x14ac:dyDescent="0.4">
      <c r="A197" s="9">
        <v>243</v>
      </c>
      <c r="B197" s="10" t="s">
        <v>291</v>
      </c>
      <c r="C197" s="10" t="s">
        <v>292</v>
      </c>
      <c r="D197" s="10" t="s">
        <v>253</v>
      </c>
      <c r="E197" s="11">
        <v>140</v>
      </c>
      <c r="F197" s="12">
        <v>1.5</v>
      </c>
      <c r="G197" s="12">
        <v>210</v>
      </c>
    </row>
    <row r="198" spans="1:7" ht="13.4" customHeight="1" x14ac:dyDescent="0.4">
      <c r="A198" s="9">
        <v>248</v>
      </c>
      <c r="B198" s="10" t="s">
        <v>291</v>
      </c>
      <c r="C198" s="10" t="s">
        <v>292</v>
      </c>
      <c r="D198" s="10" t="s">
        <v>253</v>
      </c>
      <c r="E198" s="11">
        <v>70</v>
      </c>
      <c r="F198" s="12">
        <v>1.5</v>
      </c>
      <c r="G198" s="12">
        <v>105</v>
      </c>
    </row>
    <row r="199" spans="1:7" ht="22.75" customHeight="1" x14ac:dyDescent="0.4">
      <c r="A199" s="9">
        <v>262</v>
      </c>
      <c r="B199" s="10" t="s">
        <v>293</v>
      </c>
      <c r="C199" s="10" t="s">
        <v>294</v>
      </c>
      <c r="D199" s="10" t="s">
        <v>233</v>
      </c>
      <c r="E199" s="11">
        <v>1200</v>
      </c>
      <c r="F199" s="12">
        <v>26.5</v>
      </c>
      <c r="G199" s="12">
        <v>31800</v>
      </c>
    </row>
    <row r="200" spans="1:7" ht="13.4" customHeight="1" x14ac:dyDescent="0.4">
      <c r="A200" s="9">
        <v>250</v>
      </c>
      <c r="B200" s="10" t="s">
        <v>295</v>
      </c>
      <c r="C200" s="10" t="s">
        <v>296</v>
      </c>
      <c r="D200" s="10" t="s">
        <v>195</v>
      </c>
      <c r="E200" s="11">
        <v>0</v>
      </c>
      <c r="F200" s="12">
        <v>118.41</v>
      </c>
      <c r="G200" s="12">
        <v>0</v>
      </c>
    </row>
    <row r="201" spans="1:7" ht="22.75" customHeight="1" x14ac:dyDescent="0.4">
      <c r="A201" s="9">
        <v>98</v>
      </c>
      <c r="B201" s="10" t="s">
        <v>297</v>
      </c>
      <c r="C201" s="10" t="s">
        <v>298</v>
      </c>
      <c r="D201" s="10" t="s">
        <v>299</v>
      </c>
      <c r="E201" s="11">
        <v>242.96799999999999</v>
      </c>
      <c r="F201" s="12">
        <v>10.25</v>
      </c>
      <c r="G201" s="12">
        <v>2490.42</v>
      </c>
    </row>
    <row r="202" spans="1:7" ht="22.75" customHeight="1" x14ac:dyDescent="0.4">
      <c r="A202" s="9">
        <v>126</v>
      </c>
      <c r="B202" s="10" t="s">
        <v>297</v>
      </c>
      <c r="C202" s="10" t="s">
        <v>298</v>
      </c>
      <c r="D202" s="10" t="s">
        <v>299</v>
      </c>
      <c r="E202" s="11">
        <v>39.155999999999999</v>
      </c>
      <c r="F202" s="12">
        <v>10.25</v>
      </c>
      <c r="G202" s="12">
        <v>401.35</v>
      </c>
    </row>
    <row r="203" spans="1:7" ht="22.75" customHeight="1" x14ac:dyDescent="0.4">
      <c r="A203" s="9">
        <v>150</v>
      </c>
      <c r="B203" s="10" t="s">
        <v>300</v>
      </c>
      <c r="C203" s="10" t="s">
        <v>301</v>
      </c>
      <c r="D203" s="10" t="s">
        <v>299</v>
      </c>
      <c r="E203" s="11">
        <v>16.515000000000001</v>
      </c>
      <c r="F203" s="12">
        <v>75.900000000000006</v>
      </c>
      <c r="G203" s="12">
        <v>1253.49</v>
      </c>
    </row>
    <row r="204" spans="1:7" ht="22.75" customHeight="1" x14ac:dyDescent="0.4">
      <c r="A204" s="9">
        <v>156</v>
      </c>
      <c r="B204" s="10" t="s">
        <v>300</v>
      </c>
      <c r="C204" s="10" t="s">
        <v>301</v>
      </c>
      <c r="D204" s="10" t="s">
        <v>299</v>
      </c>
      <c r="E204" s="11">
        <v>118.12</v>
      </c>
      <c r="F204" s="12">
        <v>75.900000000000006</v>
      </c>
      <c r="G204" s="12">
        <v>8965.31</v>
      </c>
    </row>
    <row r="205" spans="1:7" ht="22.75" customHeight="1" x14ac:dyDescent="0.4">
      <c r="A205" s="9">
        <v>173</v>
      </c>
      <c r="B205" s="10" t="s">
        <v>300</v>
      </c>
      <c r="C205" s="10" t="s">
        <v>301</v>
      </c>
      <c r="D205" s="10" t="s">
        <v>299</v>
      </c>
      <c r="E205" s="11">
        <v>120.45</v>
      </c>
      <c r="F205" s="12">
        <v>75.900000000000006</v>
      </c>
      <c r="G205" s="12">
        <v>9142.16</v>
      </c>
    </row>
    <row r="206" spans="1:7" ht="22.75" customHeight="1" x14ac:dyDescent="0.4">
      <c r="A206" s="9">
        <v>190</v>
      </c>
      <c r="B206" s="10" t="s">
        <v>300</v>
      </c>
      <c r="C206" s="10" t="s">
        <v>301</v>
      </c>
      <c r="D206" s="10" t="s">
        <v>299</v>
      </c>
      <c r="E206" s="11">
        <v>301.43799999999999</v>
      </c>
      <c r="F206" s="12">
        <v>75.900000000000006</v>
      </c>
      <c r="G206" s="12">
        <v>22879.14</v>
      </c>
    </row>
    <row r="207" spans="1:7" ht="22.75" customHeight="1" x14ac:dyDescent="0.4">
      <c r="A207" s="9">
        <v>219</v>
      </c>
      <c r="B207" s="10" t="s">
        <v>300</v>
      </c>
      <c r="C207" s="10" t="s">
        <v>301</v>
      </c>
      <c r="D207" s="10" t="s">
        <v>299</v>
      </c>
      <c r="E207" s="11">
        <v>301.43799999999999</v>
      </c>
      <c r="F207" s="12">
        <v>75.900000000000006</v>
      </c>
      <c r="G207" s="12">
        <v>22879.14</v>
      </c>
    </row>
    <row r="208" spans="1:7" ht="13.4" customHeight="1" x14ac:dyDescent="0.4">
      <c r="A208" s="9">
        <v>90</v>
      </c>
      <c r="B208" s="10" t="s">
        <v>302</v>
      </c>
      <c r="C208" s="10" t="s">
        <v>303</v>
      </c>
      <c r="D208" s="10" t="s">
        <v>250</v>
      </c>
      <c r="E208" s="11">
        <v>15</v>
      </c>
      <c r="F208" s="12">
        <v>61.32</v>
      </c>
      <c r="G208" s="12">
        <v>919.8</v>
      </c>
    </row>
    <row r="209" spans="1:7" ht="13.4" customHeight="1" x14ac:dyDescent="0.4">
      <c r="A209" s="9">
        <v>91</v>
      </c>
      <c r="B209" s="10" t="s">
        <v>302</v>
      </c>
      <c r="C209" s="10" t="s">
        <v>303</v>
      </c>
      <c r="D209" s="10" t="s">
        <v>250</v>
      </c>
      <c r="E209" s="11">
        <v>20</v>
      </c>
      <c r="F209" s="12">
        <v>61.32</v>
      </c>
      <c r="G209" s="12">
        <v>1226.4000000000001</v>
      </c>
    </row>
    <row r="210" spans="1:7" ht="22.75" customHeight="1" x14ac:dyDescent="0.4">
      <c r="A210" s="9">
        <v>92</v>
      </c>
      <c r="B210" s="10" t="s">
        <v>304</v>
      </c>
      <c r="C210" s="10" t="s">
        <v>305</v>
      </c>
      <c r="D210" s="10" t="s">
        <v>250</v>
      </c>
      <c r="E210" s="11">
        <v>10</v>
      </c>
      <c r="F210" s="12">
        <v>235.84</v>
      </c>
      <c r="G210" s="12">
        <v>2358.4</v>
      </c>
    </row>
    <row r="211" spans="1:7" ht="13.4" customHeight="1" x14ac:dyDescent="0.4">
      <c r="A211" s="9">
        <v>268</v>
      </c>
      <c r="B211" s="10" t="s">
        <v>306</v>
      </c>
      <c r="C211" s="10" t="s">
        <v>307</v>
      </c>
      <c r="D211" s="10" t="s">
        <v>195</v>
      </c>
      <c r="E211" s="11">
        <v>341.7</v>
      </c>
      <c r="F211" s="12">
        <v>2.52</v>
      </c>
      <c r="G211" s="12">
        <v>861.08</v>
      </c>
    </row>
    <row r="212" spans="1:7" ht="22.75" customHeight="1" x14ac:dyDescent="0.4">
      <c r="A212" s="9">
        <v>263</v>
      </c>
      <c r="B212" s="10" t="s">
        <v>308</v>
      </c>
      <c r="C212" s="10" t="s">
        <v>309</v>
      </c>
      <c r="D212" s="10" t="s">
        <v>203</v>
      </c>
      <c r="E212" s="11">
        <v>0</v>
      </c>
      <c r="F212" s="12">
        <v>0.88</v>
      </c>
      <c r="G212" s="12">
        <v>0</v>
      </c>
    </row>
    <row r="213" spans="1:7" ht="13.4" customHeight="1" x14ac:dyDescent="0.4">
      <c r="A213" s="9">
        <v>264</v>
      </c>
      <c r="B213" s="10" t="s">
        <v>310</v>
      </c>
      <c r="C213" s="10" t="s">
        <v>311</v>
      </c>
      <c r="D213" s="10" t="s">
        <v>203</v>
      </c>
      <c r="E213" s="11">
        <v>14550</v>
      </c>
      <c r="F213" s="12">
        <v>0.88</v>
      </c>
      <c r="G213" s="12">
        <v>12804</v>
      </c>
    </row>
    <row r="214" spans="1:7" ht="22.75" customHeight="1" x14ac:dyDescent="0.4">
      <c r="A214" s="9">
        <v>271</v>
      </c>
      <c r="B214" s="10" t="s">
        <v>312</v>
      </c>
      <c r="C214" s="10" t="s">
        <v>313</v>
      </c>
      <c r="D214" s="10" t="s">
        <v>203</v>
      </c>
      <c r="E214" s="11">
        <v>797.3</v>
      </c>
      <c r="F214" s="12">
        <v>20.37</v>
      </c>
      <c r="G214" s="12">
        <v>16241</v>
      </c>
    </row>
    <row r="215" spans="1:7" ht="22.75" customHeight="1" x14ac:dyDescent="0.4">
      <c r="A215" s="9">
        <v>276</v>
      </c>
      <c r="B215" s="10" t="s">
        <v>314</v>
      </c>
      <c r="C215" s="10" t="s">
        <v>315</v>
      </c>
      <c r="D215" s="10" t="s">
        <v>203</v>
      </c>
      <c r="E215" s="11">
        <v>0</v>
      </c>
      <c r="F215" s="12">
        <v>40.26</v>
      </c>
      <c r="G215" s="12">
        <v>0</v>
      </c>
    </row>
    <row r="216" spans="1:7" ht="13.4" customHeight="1" x14ac:dyDescent="0.4">
      <c r="A216" s="9">
        <v>58</v>
      </c>
      <c r="B216" s="10" t="s">
        <v>316</v>
      </c>
      <c r="C216" s="10" t="s">
        <v>317</v>
      </c>
      <c r="D216" s="10" t="s">
        <v>233</v>
      </c>
      <c r="E216" s="11">
        <v>230</v>
      </c>
      <c r="F216" s="12">
        <v>3.78</v>
      </c>
      <c r="G216" s="12">
        <v>869.4</v>
      </c>
    </row>
    <row r="217" spans="1:7" ht="13.4" customHeight="1" x14ac:dyDescent="0.4">
      <c r="A217" s="9">
        <v>51</v>
      </c>
      <c r="B217" s="10" t="s">
        <v>318</v>
      </c>
      <c r="C217" s="10" t="s">
        <v>319</v>
      </c>
      <c r="D217" s="10" t="s">
        <v>233</v>
      </c>
      <c r="E217" s="11">
        <v>1369</v>
      </c>
      <c r="F217" s="12">
        <v>90.3</v>
      </c>
      <c r="G217" s="12">
        <v>123620.7</v>
      </c>
    </row>
    <row r="218" spans="1:7" ht="13.4" customHeight="1" x14ac:dyDescent="0.4">
      <c r="A218" s="9">
        <v>52</v>
      </c>
      <c r="B218" s="10" t="s">
        <v>318</v>
      </c>
      <c r="C218" s="10" t="s">
        <v>319</v>
      </c>
      <c r="D218" s="10" t="s">
        <v>233</v>
      </c>
      <c r="E218" s="11">
        <v>179</v>
      </c>
      <c r="F218" s="12">
        <v>90.3</v>
      </c>
      <c r="G218" s="12">
        <v>16163.7</v>
      </c>
    </row>
    <row r="219" spans="1:7" ht="13.4" customHeight="1" x14ac:dyDescent="0.4">
      <c r="A219" s="9">
        <v>53</v>
      </c>
      <c r="B219" s="10" t="s">
        <v>318</v>
      </c>
      <c r="C219" s="10" t="s">
        <v>319</v>
      </c>
      <c r="D219" s="10" t="s">
        <v>233</v>
      </c>
      <c r="E219" s="11">
        <v>280</v>
      </c>
      <c r="F219" s="12">
        <v>90.3</v>
      </c>
      <c r="G219" s="12">
        <v>25284</v>
      </c>
    </row>
    <row r="220" spans="1:7" ht="13.4" customHeight="1" x14ac:dyDescent="0.4">
      <c r="A220" s="9">
        <v>54</v>
      </c>
      <c r="B220" s="10" t="s">
        <v>320</v>
      </c>
      <c r="C220" s="10" t="s">
        <v>321</v>
      </c>
      <c r="D220" s="10" t="s">
        <v>233</v>
      </c>
      <c r="E220" s="11">
        <v>139</v>
      </c>
      <c r="F220" s="12">
        <v>156.05000000000001</v>
      </c>
      <c r="G220" s="12">
        <v>21690.95</v>
      </c>
    </row>
    <row r="221" spans="1:7" ht="13.4" customHeight="1" x14ac:dyDescent="0.4">
      <c r="A221" s="9">
        <v>55</v>
      </c>
      <c r="B221" s="10" t="s">
        <v>322</v>
      </c>
      <c r="C221" s="10" t="s">
        <v>323</v>
      </c>
      <c r="D221" s="10" t="s">
        <v>233</v>
      </c>
      <c r="E221" s="11">
        <v>52</v>
      </c>
      <c r="F221" s="12">
        <v>239.85</v>
      </c>
      <c r="G221" s="12">
        <v>12472.2</v>
      </c>
    </row>
    <row r="222" spans="1:7" ht="22.75" customHeight="1" x14ac:dyDescent="0.4">
      <c r="A222" s="9">
        <v>56</v>
      </c>
      <c r="B222" s="10" t="s">
        <v>324</v>
      </c>
      <c r="C222" s="10" t="s">
        <v>325</v>
      </c>
      <c r="D222" s="10" t="s">
        <v>250</v>
      </c>
      <c r="E222" s="11">
        <v>4</v>
      </c>
      <c r="F222" s="12">
        <v>6478.89</v>
      </c>
      <c r="G222" s="12">
        <v>25915.56</v>
      </c>
    </row>
    <row r="223" spans="1:7" ht="22.75" customHeight="1" x14ac:dyDescent="0.4">
      <c r="A223" s="9">
        <v>57</v>
      </c>
      <c r="B223" s="10" t="s">
        <v>326</v>
      </c>
      <c r="C223" s="10" t="s">
        <v>327</v>
      </c>
      <c r="D223" s="10" t="s">
        <v>250</v>
      </c>
      <c r="E223" s="11">
        <v>4</v>
      </c>
      <c r="F223" s="12">
        <v>424.47</v>
      </c>
      <c r="G223" s="12">
        <v>1697.88</v>
      </c>
    </row>
    <row r="224" spans="1:7" ht="13.4" customHeight="1" x14ac:dyDescent="0.4">
      <c r="A224" s="9">
        <v>252</v>
      </c>
      <c r="B224" s="10" t="s">
        <v>328</v>
      </c>
      <c r="C224" s="10" t="s">
        <v>329</v>
      </c>
      <c r="D224" s="10" t="s">
        <v>233</v>
      </c>
      <c r="E224" s="11">
        <v>139.5</v>
      </c>
      <c r="F224" s="12">
        <v>33.03</v>
      </c>
      <c r="G224" s="12">
        <v>4607.6899999999996</v>
      </c>
    </row>
    <row r="225" spans="1:7" ht="13.4" customHeight="1" x14ac:dyDescent="0.4">
      <c r="A225" s="9">
        <v>253</v>
      </c>
      <c r="B225" s="10" t="s">
        <v>328</v>
      </c>
      <c r="C225" s="10" t="s">
        <v>329</v>
      </c>
      <c r="D225" s="10" t="s">
        <v>233</v>
      </c>
      <c r="E225" s="11">
        <v>12</v>
      </c>
      <c r="F225" s="12">
        <v>33.03</v>
      </c>
      <c r="G225" s="12">
        <v>396.36</v>
      </c>
    </row>
    <row r="226" spans="1:7" ht="13.4" customHeight="1" x14ac:dyDescent="0.4">
      <c r="A226" s="9">
        <v>251</v>
      </c>
      <c r="B226" s="10" t="s">
        <v>330</v>
      </c>
      <c r="C226" s="10" t="s">
        <v>331</v>
      </c>
      <c r="D226" s="10" t="s">
        <v>233</v>
      </c>
      <c r="E226" s="11">
        <v>116</v>
      </c>
      <c r="F226" s="12">
        <v>54.19</v>
      </c>
      <c r="G226" s="12">
        <v>6286.04</v>
      </c>
    </row>
    <row r="227" spans="1:7" ht="13.4" customHeight="1" x14ac:dyDescent="0.4">
      <c r="A227" s="9">
        <v>254</v>
      </c>
      <c r="B227" s="10" t="s">
        <v>330</v>
      </c>
      <c r="C227" s="10" t="s">
        <v>331</v>
      </c>
      <c r="D227" s="10" t="s">
        <v>233</v>
      </c>
      <c r="E227" s="11">
        <v>0</v>
      </c>
      <c r="F227" s="12">
        <v>54.19</v>
      </c>
      <c r="G227" s="12">
        <v>0</v>
      </c>
    </row>
    <row r="228" spans="1:7" ht="13.4" customHeight="1" x14ac:dyDescent="0.4">
      <c r="A228" s="9">
        <v>224</v>
      </c>
      <c r="B228" s="10" t="s">
        <v>332</v>
      </c>
      <c r="C228" s="10" t="s">
        <v>333</v>
      </c>
      <c r="D228" s="10" t="s">
        <v>233</v>
      </c>
      <c r="E228" s="11">
        <v>534</v>
      </c>
      <c r="F228" s="12">
        <v>34.9</v>
      </c>
      <c r="G228" s="12">
        <v>18636.599999999999</v>
      </c>
    </row>
    <row r="229" spans="1:7" ht="13.4" customHeight="1" x14ac:dyDescent="0.4">
      <c r="A229" s="9">
        <v>226</v>
      </c>
      <c r="B229" s="10" t="s">
        <v>334</v>
      </c>
      <c r="C229" s="10" t="s">
        <v>335</v>
      </c>
      <c r="D229" s="10" t="s">
        <v>233</v>
      </c>
      <c r="E229" s="11">
        <v>434</v>
      </c>
      <c r="F229" s="12">
        <v>53.97</v>
      </c>
      <c r="G229" s="12">
        <v>23422.98</v>
      </c>
    </row>
    <row r="230" spans="1:7" ht="13.4" customHeight="1" x14ac:dyDescent="0.4">
      <c r="A230" s="9">
        <v>228</v>
      </c>
      <c r="B230" s="10" t="s">
        <v>336</v>
      </c>
      <c r="C230" s="10" t="s">
        <v>337</v>
      </c>
      <c r="D230" s="10" t="s">
        <v>233</v>
      </c>
      <c r="E230" s="11">
        <v>98</v>
      </c>
      <c r="F230" s="12">
        <v>87.75</v>
      </c>
      <c r="G230" s="12">
        <v>8599.5</v>
      </c>
    </row>
    <row r="231" spans="1:7" ht="13.4" customHeight="1" x14ac:dyDescent="0.4">
      <c r="A231" s="9">
        <v>245</v>
      </c>
      <c r="B231" s="10" t="s">
        <v>336</v>
      </c>
      <c r="C231" s="10" t="s">
        <v>337</v>
      </c>
      <c r="D231" s="10" t="s">
        <v>233</v>
      </c>
      <c r="E231" s="11">
        <v>11</v>
      </c>
      <c r="F231" s="12">
        <v>87.75</v>
      </c>
      <c r="G231" s="12">
        <v>965.25</v>
      </c>
    </row>
    <row r="232" spans="1:7" ht="13.4" customHeight="1" x14ac:dyDescent="0.4">
      <c r="A232" s="9">
        <v>194</v>
      </c>
      <c r="B232" s="10" t="s">
        <v>338</v>
      </c>
      <c r="C232" s="10" t="s">
        <v>339</v>
      </c>
      <c r="D232" s="10" t="s">
        <v>233</v>
      </c>
      <c r="E232" s="11">
        <v>134.34</v>
      </c>
      <c r="F232" s="12">
        <v>69.180000000000007</v>
      </c>
      <c r="G232" s="12">
        <v>9293.64</v>
      </c>
    </row>
    <row r="233" spans="1:7" ht="13.4" customHeight="1" x14ac:dyDescent="0.4">
      <c r="A233" s="9">
        <v>214</v>
      </c>
      <c r="B233" s="10" t="s">
        <v>338</v>
      </c>
      <c r="C233" s="10" t="s">
        <v>339</v>
      </c>
      <c r="D233" s="10" t="s">
        <v>233</v>
      </c>
      <c r="E233" s="11">
        <v>58.46</v>
      </c>
      <c r="F233" s="12">
        <v>69.180000000000007</v>
      </c>
      <c r="G233" s="12">
        <v>4044.26</v>
      </c>
    </row>
    <row r="234" spans="1:7" ht="13.4" customHeight="1" x14ac:dyDescent="0.4">
      <c r="A234" s="9">
        <v>233</v>
      </c>
      <c r="B234" s="10" t="s">
        <v>340</v>
      </c>
      <c r="C234" s="10" t="s">
        <v>341</v>
      </c>
      <c r="D234" s="10" t="s">
        <v>233</v>
      </c>
      <c r="E234" s="11">
        <v>43</v>
      </c>
      <c r="F234" s="12">
        <v>26.57</v>
      </c>
      <c r="G234" s="12">
        <v>1142.51</v>
      </c>
    </row>
    <row r="235" spans="1:7" ht="22.75" customHeight="1" x14ac:dyDescent="0.4">
      <c r="A235" s="9">
        <v>234</v>
      </c>
      <c r="B235" s="10" t="s">
        <v>342</v>
      </c>
      <c r="C235" s="10" t="s">
        <v>343</v>
      </c>
      <c r="D235" s="10" t="s">
        <v>250</v>
      </c>
      <c r="E235" s="11">
        <v>10</v>
      </c>
      <c r="F235" s="12">
        <v>21.95</v>
      </c>
      <c r="G235" s="12">
        <v>219.5</v>
      </c>
    </row>
    <row r="236" spans="1:7" ht="13.4" customHeight="1" x14ac:dyDescent="0.4">
      <c r="A236" s="9">
        <v>230</v>
      </c>
      <c r="B236" s="10" t="s">
        <v>344</v>
      </c>
      <c r="C236" s="10" t="s">
        <v>345</v>
      </c>
      <c r="D236" s="10" t="s">
        <v>203</v>
      </c>
      <c r="E236" s="11">
        <v>49.692</v>
      </c>
      <c r="F236" s="12">
        <v>24.33</v>
      </c>
      <c r="G236" s="12">
        <v>1209.01</v>
      </c>
    </row>
    <row r="237" spans="1:7" ht="13.4" customHeight="1" x14ac:dyDescent="0.4">
      <c r="A237" s="9">
        <v>231</v>
      </c>
      <c r="B237" s="10" t="s">
        <v>344</v>
      </c>
      <c r="C237" s="10" t="s">
        <v>345</v>
      </c>
      <c r="D237" s="10" t="s">
        <v>203</v>
      </c>
      <c r="E237" s="11">
        <v>114.18899999999999</v>
      </c>
      <c r="F237" s="12">
        <v>24.33</v>
      </c>
      <c r="G237" s="12">
        <v>2778.22</v>
      </c>
    </row>
    <row r="238" spans="1:7" ht="13.4" customHeight="1" x14ac:dyDescent="0.4">
      <c r="A238" s="9">
        <v>232</v>
      </c>
      <c r="B238" s="10" t="s">
        <v>344</v>
      </c>
      <c r="C238" s="10" t="s">
        <v>345</v>
      </c>
      <c r="D238" s="10" t="s">
        <v>203</v>
      </c>
      <c r="E238" s="11">
        <v>301.11900000000003</v>
      </c>
      <c r="F238" s="12">
        <v>24.33</v>
      </c>
      <c r="G238" s="12">
        <v>7326.23</v>
      </c>
    </row>
    <row r="239" spans="1:7" ht="22.75" customHeight="1" x14ac:dyDescent="0.4">
      <c r="A239" s="9">
        <v>235</v>
      </c>
      <c r="B239" s="10" t="s">
        <v>346</v>
      </c>
      <c r="C239" s="10" t="s">
        <v>347</v>
      </c>
      <c r="D239" s="10" t="s">
        <v>250</v>
      </c>
      <c r="E239" s="11">
        <v>46</v>
      </c>
      <c r="F239" s="12">
        <v>255.1</v>
      </c>
      <c r="G239" s="12">
        <v>11734.6</v>
      </c>
    </row>
    <row r="240" spans="1:7" ht="22.75" customHeight="1" x14ac:dyDescent="0.4">
      <c r="A240" s="9">
        <v>244</v>
      </c>
      <c r="B240" s="10" t="s">
        <v>346</v>
      </c>
      <c r="C240" s="10" t="s">
        <v>347</v>
      </c>
      <c r="D240" s="10" t="s">
        <v>250</v>
      </c>
      <c r="E240" s="11">
        <v>2</v>
      </c>
      <c r="F240" s="12">
        <v>255.1</v>
      </c>
      <c r="G240" s="12">
        <v>510.2</v>
      </c>
    </row>
    <row r="241" spans="1:7" ht="22.75" customHeight="1" x14ac:dyDescent="0.4">
      <c r="A241" s="9">
        <v>247</v>
      </c>
      <c r="B241" s="10" t="s">
        <v>346</v>
      </c>
      <c r="C241" s="10" t="s">
        <v>347</v>
      </c>
      <c r="D241" s="10" t="s">
        <v>250</v>
      </c>
      <c r="E241" s="11">
        <v>1</v>
      </c>
      <c r="F241" s="12">
        <v>255.1</v>
      </c>
      <c r="G241" s="12">
        <v>255.1</v>
      </c>
    </row>
    <row r="242" spans="1:7" ht="22.75" customHeight="1" x14ac:dyDescent="0.4">
      <c r="A242" s="9">
        <v>240</v>
      </c>
      <c r="B242" s="10" t="s">
        <v>348</v>
      </c>
      <c r="C242" s="10" t="s">
        <v>349</v>
      </c>
      <c r="D242" s="10" t="s">
        <v>250</v>
      </c>
      <c r="E242" s="11">
        <v>0</v>
      </c>
      <c r="F242" s="12">
        <v>19703.21</v>
      </c>
      <c r="G242" s="12">
        <v>0</v>
      </c>
    </row>
    <row r="243" spans="1:7" ht="22.75" customHeight="1" x14ac:dyDescent="0.4">
      <c r="A243" s="9">
        <v>238</v>
      </c>
      <c r="B243" s="10" t="s">
        <v>350</v>
      </c>
      <c r="C243" s="10" t="s">
        <v>351</v>
      </c>
      <c r="D243" s="10" t="s">
        <v>250</v>
      </c>
      <c r="E243" s="11">
        <v>1</v>
      </c>
      <c r="F243" s="12">
        <v>20719.93</v>
      </c>
      <c r="G243" s="12">
        <v>20719.93</v>
      </c>
    </row>
    <row r="244" spans="1:7" ht="13.4" customHeight="1" x14ac:dyDescent="0.4">
      <c r="A244" s="9">
        <v>4</v>
      </c>
      <c r="B244" s="10" t="s">
        <v>352</v>
      </c>
      <c r="C244" s="10" t="s">
        <v>353</v>
      </c>
      <c r="D244" s="10" t="s">
        <v>354</v>
      </c>
      <c r="E244" s="11">
        <v>2342.71</v>
      </c>
      <c r="F244" s="12">
        <v>1.9</v>
      </c>
      <c r="G244" s="12">
        <v>4451.1499999999996</v>
      </c>
    </row>
    <row r="245" spans="1:7" ht="13.4" customHeight="1" x14ac:dyDescent="0.4">
      <c r="A245" s="9">
        <v>46</v>
      </c>
      <c r="B245" s="10" t="s">
        <v>352</v>
      </c>
      <c r="C245" s="10" t="s">
        <v>353</v>
      </c>
      <c r="D245" s="10" t="s">
        <v>354</v>
      </c>
      <c r="E245" s="11">
        <v>2425.48</v>
      </c>
      <c r="F245" s="12">
        <v>1.9</v>
      </c>
      <c r="G245" s="12">
        <v>4608.41</v>
      </c>
    </row>
    <row r="246" spans="1:7" ht="13.4" customHeight="1" x14ac:dyDescent="0.4">
      <c r="A246" s="9">
        <v>47</v>
      </c>
      <c r="B246" s="10" t="s">
        <v>352</v>
      </c>
      <c r="C246" s="10" t="s">
        <v>353</v>
      </c>
      <c r="D246" s="10" t="s">
        <v>354</v>
      </c>
      <c r="E246" s="11">
        <v>1112.4000000000001</v>
      </c>
      <c r="F246" s="12">
        <v>1.9</v>
      </c>
      <c r="G246" s="12">
        <v>2113.56</v>
      </c>
    </row>
    <row r="247" spans="1:7" ht="13.4" customHeight="1" x14ac:dyDescent="0.4">
      <c r="A247" s="9">
        <v>48</v>
      </c>
      <c r="B247" s="10" t="s">
        <v>355</v>
      </c>
      <c r="C247" s="10" t="s">
        <v>356</v>
      </c>
      <c r="D247" s="10" t="s">
        <v>357</v>
      </c>
      <c r="E247" s="11">
        <v>6064</v>
      </c>
      <c r="F247" s="12">
        <v>1.5</v>
      </c>
      <c r="G247" s="12">
        <v>9096</v>
      </c>
    </row>
    <row r="248" spans="1:7" ht="13.4" customHeight="1" x14ac:dyDescent="0.4">
      <c r="A248" s="9">
        <v>49</v>
      </c>
      <c r="B248" s="10" t="s">
        <v>355</v>
      </c>
      <c r="C248" s="10" t="s">
        <v>356</v>
      </c>
      <c r="D248" s="10" t="s">
        <v>357</v>
      </c>
      <c r="E248" s="11">
        <v>2781</v>
      </c>
      <c r="F248" s="12">
        <v>1.5</v>
      </c>
      <c r="G248" s="12">
        <v>4171.5</v>
      </c>
    </row>
    <row r="249" spans="1:7" ht="13.4" customHeight="1" x14ac:dyDescent="0.4">
      <c r="A249" s="9">
        <v>50</v>
      </c>
      <c r="B249" s="10" t="s">
        <v>355</v>
      </c>
      <c r="C249" s="10" t="s">
        <v>356</v>
      </c>
      <c r="D249" s="10" t="s">
        <v>357</v>
      </c>
      <c r="E249" s="11">
        <v>5857</v>
      </c>
      <c r="F249" s="12">
        <v>1.5</v>
      </c>
      <c r="G249" s="12">
        <v>8785.5</v>
      </c>
    </row>
    <row r="250" spans="1:7" ht="13.4" customHeight="1" x14ac:dyDescent="0.4">
      <c r="A250" s="9">
        <v>94</v>
      </c>
      <c r="B250" s="10" t="s">
        <v>358</v>
      </c>
      <c r="C250" s="10" t="s">
        <v>359</v>
      </c>
      <c r="D250" s="10" t="s">
        <v>233</v>
      </c>
      <c r="E250" s="11">
        <v>484</v>
      </c>
      <c r="F250" s="12">
        <v>8.33</v>
      </c>
      <c r="G250" s="12">
        <v>4031.72</v>
      </c>
    </row>
    <row r="251" spans="1:7" ht="13.4" customHeight="1" x14ac:dyDescent="0.4">
      <c r="A251" s="9">
        <v>128</v>
      </c>
      <c r="B251" s="10" t="s">
        <v>358</v>
      </c>
      <c r="C251" s="10" t="s">
        <v>359</v>
      </c>
      <c r="D251" s="10" t="s">
        <v>233</v>
      </c>
      <c r="E251" s="11">
        <v>78</v>
      </c>
      <c r="F251" s="12">
        <v>8.33</v>
      </c>
      <c r="G251" s="12">
        <v>649.74</v>
      </c>
    </row>
    <row r="252" spans="1:7" ht="13.4" customHeight="1" x14ac:dyDescent="0.4">
      <c r="A252" s="9">
        <v>261</v>
      </c>
      <c r="B252" s="10" t="s">
        <v>360</v>
      </c>
      <c r="C252" s="10" t="s">
        <v>361</v>
      </c>
      <c r="D252" s="10" t="s">
        <v>357</v>
      </c>
      <c r="E252" s="11">
        <v>13920</v>
      </c>
      <c r="F252" s="12">
        <v>1.65</v>
      </c>
      <c r="G252" s="12">
        <v>22968</v>
      </c>
    </row>
    <row r="253" spans="1:7" ht="22.75" customHeight="1" x14ac:dyDescent="0.4">
      <c r="A253" s="9">
        <v>65</v>
      </c>
      <c r="B253" s="10" t="s">
        <v>362</v>
      </c>
      <c r="C253" s="10" t="s">
        <v>363</v>
      </c>
      <c r="D253" s="10" t="s">
        <v>250</v>
      </c>
      <c r="E253" s="11">
        <v>70</v>
      </c>
      <c r="F253" s="12">
        <v>69.290000000000006</v>
      </c>
      <c r="G253" s="12">
        <v>4850.3</v>
      </c>
    </row>
    <row r="254" spans="1:7" ht="22.75" customHeight="1" x14ac:dyDescent="0.4">
      <c r="A254" s="9">
        <v>66</v>
      </c>
      <c r="B254" s="10" t="s">
        <v>364</v>
      </c>
      <c r="C254" s="10" t="s">
        <v>365</v>
      </c>
      <c r="D254" s="10" t="s">
        <v>250</v>
      </c>
      <c r="E254" s="11">
        <v>11</v>
      </c>
      <c r="F254" s="12">
        <v>95.13</v>
      </c>
      <c r="G254" s="12">
        <v>1046.43</v>
      </c>
    </row>
    <row r="255" spans="1:7" ht="13.4" customHeight="1" x14ac:dyDescent="0.4">
      <c r="A255" s="9">
        <v>67</v>
      </c>
      <c r="B255" s="10" t="s">
        <v>366</v>
      </c>
      <c r="C255" s="10" t="s">
        <v>367</v>
      </c>
      <c r="D255" s="10" t="s">
        <v>250</v>
      </c>
      <c r="E255" s="11">
        <v>70</v>
      </c>
      <c r="F255" s="12">
        <v>113.74</v>
      </c>
      <c r="G255" s="12">
        <v>7961.8</v>
      </c>
    </row>
    <row r="256" spans="1:7" ht="13.4" customHeight="1" x14ac:dyDescent="0.4">
      <c r="A256" s="9">
        <v>68</v>
      </c>
      <c r="B256" s="10" t="s">
        <v>368</v>
      </c>
      <c r="C256" s="10" t="s">
        <v>369</v>
      </c>
      <c r="D256" s="10" t="s">
        <v>250</v>
      </c>
      <c r="E256" s="11">
        <v>11</v>
      </c>
      <c r="F256" s="12">
        <v>189.02</v>
      </c>
      <c r="G256" s="12">
        <v>2079.2199999999998</v>
      </c>
    </row>
    <row r="257" spans="1:7" ht="22.75" customHeight="1" x14ac:dyDescent="0.4">
      <c r="A257" s="9">
        <v>64</v>
      </c>
      <c r="B257" s="10" t="s">
        <v>370</v>
      </c>
      <c r="C257" s="10" t="s">
        <v>371</v>
      </c>
      <c r="D257" s="10" t="s">
        <v>233</v>
      </c>
      <c r="E257" s="11">
        <v>818.4</v>
      </c>
      <c r="F257" s="12">
        <v>10.1</v>
      </c>
      <c r="G257" s="12">
        <v>8265.84</v>
      </c>
    </row>
    <row r="258" spans="1:7" ht="22.75" customHeight="1" x14ac:dyDescent="0.4">
      <c r="A258" s="9">
        <v>79</v>
      </c>
      <c r="B258" s="10" t="s">
        <v>372</v>
      </c>
      <c r="C258" s="10" t="s">
        <v>373</v>
      </c>
      <c r="D258" s="10" t="s">
        <v>233</v>
      </c>
      <c r="E258" s="11">
        <v>690</v>
      </c>
      <c r="F258" s="12">
        <v>4.3099999999999996</v>
      </c>
      <c r="G258" s="12">
        <v>2973.9</v>
      </c>
    </row>
    <row r="259" spans="1:7" ht="22.75" customHeight="1" x14ac:dyDescent="0.4">
      <c r="A259" s="9">
        <v>80</v>
      </c>
      <c r="B259" s="10" t="s">
        <v>374</v>
      </c>
      <c r="C259" s="10" t="s">
        <v>375</v>
      </c>
      <c r="D259" s="10" t="s">
        <v>233</v>
      </c>
      <c r="E259" s="11">
        <v>7500</v>
      </c>
      <c r="F259" s="12">
        <v>4.7300000000000004</v>
      </c>
      <c r="G259" s="12">
        <v>35475</v>
      </c>
    </row>
    <row r="260" spans="1:7" ht="13.4" customHeight="1" x14ac:dyDescent="0.4">
      <c r="A260" s="9">
        <v>81</v>
      </c>
      <c r="B260" s="10" t="s">
        <v>376</v>
      </c>
      <c r="C260" s="10" t="s">
        <v>377</v>
      </c>
      <c r="D260" s="10" t="s">
        <v>250</v>
      </c>
      <c r="E260" s="11">
        <v>1</v>
      </c>
      <c r="F260" s="12">
        <v>63.24</v>
      </c>
      <c r="G260" s="12">
        <v>63.24</v>
      </c>
    </row>
    <row r="261" spans="1:7" ht="22.75" customHeight="1" x14ac:dyDescent="0.4">
      <c r="A261" s="9">
        <v>76</v>
      </c>
      <c r="B261" s="10" t="s">
        <v>378</v>
      </c>
      <c r="C261" s="10" t="s">
        <v>379</v>
      </c>
      <c r="D261" s="10" t="s">
        <v>250</v>
      </c>
      <c r="E261" s="11">
        <v>2</v>
      </c>
      <c r="F261" s="12">
        <v>55.23</v>
      </c>
      <c r="G261" s="12">
        <v>110.46</v>
      </c>
    </row>
    <row r="262" spans="1:7" ht="22.75" customHeight="1" x14ac:dyDescent="0.4">
      <c r="A262" s="9">
        <v>75</v>
      </c>
      <c r="B262" s="10" t="s">
        <v>380</v>
      </c>
      <c r="C262" s="10" t="s">
        <v>381</v>
      </c>
      <c r="D262" s="10" t="s">
        <v>250</v>
      </c>
      <c r="E262" s="11">
        <v>7</v>
      </c>
      <c r="F262" s="12">
        <v>125.69</v>
      </c>
      <c r="G262" s="12">
        <v>879.83</v>
      </c>
    </row>
    <row r="263" spans="1:7" ht="13.4" customHeight="1" x14ac:dyDescent="0.4">
      <c r="A263" s="9">
        <v>74</v>
      </c>
      <c r="B263" s="10" t="s">
        <v>382</v>
      </c>
      <c r="C263" s="10" t="s">
        <v>383</v>
      </c>
      <c r="D263" s="10" t="s">
        <v>250</v>
      </c>
      <c r="E263" s="11">
        <v>1</v>
      </c>
      <c r="F263" s="12">
        <v>195.63</v>
      </c>
      <c r="G263" s="12">
        <v>195.63</v>
      </c>
    </row>
    <row r="264" spans="1:7" ht="22.75" customHeight="1" x14ac:dyDescent="0.4">
      <c r="A264" s="9">
        <v>77</v>
      </c>
      <c r="B264" s="10" t="s">
        <v>384</v>
      </c>
      <c r="C264" s="10" t="s">
        <v>385</v>
      </c>
      <c r="D264" s="10" t="s">
        <v>250</v>
      </c>
      <c r="E264" s="11">
        <v>2</v>
      </c>
      <c r="F264" s="12">
        <v>114.35</v>
      </c>
      <c r="G264" s="12">
        <v>228.7</v>
      </c>
    </row>
    <row r="265" spans="1:7" ht="22.75" customHeight="1" x14ac:dyDescent="0.4">
      <c r="A265" s="9">
        <v>78</v>
      </c>
      <c r="B265" s="10" t="s">
        <v>386</v>
      </c>
      <c r="C265" s="10" t="s">
        <v>387</v>
      </c>
      <c r="D265" s="10" t="s">
        <v>250</v>
      </c>
      <c r="E265" s="11">
        <v>6</v>
      </c>
      <c r="F265" s="12">
        <v>156.01</v>
      </c>
      <c r="G265" s="12">
        <v>936.06</v>
      </c>
    </row>
    <row r="266" spans="1:7" ht="13.4" customHeight="1" x14ac:dyDescent="0.4">
      <c r="A266" s="9">
        <v>73</v>
      </c>
      <c r="B266" s="10" t="s">
        <v>388</v>
      </c>
      <c r="C266" s="10" t="s">
        <v>389</v>
      </c>
      <c r="D266" s="10" t="s">
        <v>250</v>
      </c>
      <c r="E266" s="11">
        <v>1</v>
      </c>
      <c r="F266" s="12">
        <v>13.74</v>
      </c>
      <c r="G266" s="12">
        <v>13.74</v>
      </c>
    </row>
    <row r="267" spans="1:7" ht="13.4" customHeight="1" x14ac:dyDescent="0.4">
      <c r="A267" s="9">
        <v>82</v>
      </c>
      <c r="B267" s="10" t="s">
        <v>390</v>
      </c>
      <c r="C267" s="10" t="s">
        <v>391</v>
      </c>
      <c r="D267" s="10" t="s">
        <v>250</v>
      </c>
      <c r="E267" s="11">
        <v>6</v>
      </c>
      <c r="F267" s="12">
        <v>60.69</v>
      </c>
      <c r="G267" s="12">
        <v>364.14</v>
      </c>
    </row>
    <row r="268" spans="1:7" ht="13.4" customHeight="1" x14ac:dyDescent="0.4">
      <c r="A268" s="9">
        <v>71</v>
      </c>
      <c r="B268" s="10" t="s">
        <v>392</v>
      </c>
      <c r="C268" s="10" t="s">
        <v>393</v>
      </c>
      <c r="D268" s="10" t="s">
        <v>250</v>
      </c>
      <c r="E268" s="11">
        <v>1</v>
      </c>
      <c r="F268" s="12">
        <v>52.55</v>
      </c>
      <c r="G268" s="12">
        <v>52.55</v>
      </c>
    </row>
    <row r="269" spans="1:7" ht="13.4" customHeight="1" x14ac:dyDescent="0.4">
      <c r="A269" s="9">
        <v>72</v>
      </c>
      <c r="B269" s="10" t="s">
        <v>394</v>
      </c>
      <c r="C269" s="10" t="s">
        <v>395</v>
      </c>
      <c r="D269" s="10" t="s">
        <v>250</v>
      </c>
      <c r="E269" s="11">
        <v>1</v>
      </c>
      <c r="F269" s="12">
        <v>1406.18</v>
      </c>
      <c r="G269" s="12">
        <v>1406.18</v>
      </c>
    </row>
    <row r="270" spans="1:7" ht="13.4" customHeight="1" x14ac:dyDescent="0.4">
      <c r="A270" s="9">
        <v>70</v>
      </c>
      <c r="B270" s="10" t="s">
        <v>396</v>
      </c>
      <c r="C270" s="10" t="s">
        <v>397</v>
      </c>
      <c r="D270" s="10" t="s">
        <v>250</v>
      </c>
      <c r="E270" s="11">
        <v>2</v>
      </c>
      <c r="F270" s="12">
        <v>1040.73</v>
      </c>
      <c r="G270" s="12">
        <v>2081.46</v>
      </c>
    </row>
    <row r="271" spans="1:7" ht="22.75" customHeight="1" x14ac:dyDescent="0.4">
      <c r="A271" s="9">
        <v>60</v>
      </c>
      <c r="B271" s="10" t="s">
        <v>398</v>
      </c>
      <c r="C271" s="10" t="s">
        <v>399</v>
      </c>
      <c r="D271" s="10" t="s">
        <v>250</v>
      </c>
      <c r="E271" s="11">
        <v>69</v>
      </c>
      <c r="F271" s="12">
        <v>112.29</v>
      </c>
      <c r="G271" s="12">
        <v>7748.01</v>
      </c>
    </row>
    <row r="272" spans="1:7" ht="22.75" customHeight="1" x14ac:dyDescent="0.4">
      <c r="A272" s="9">
        <v>59</v>
      </c>
      <c r="B272" s="10" t="s">
        <v>400</v>
      </c>
      <c r="C272" s="10" t="s">
        <v>401</v>
      </c>
      <c r="D272" s="10" t="s">
        <v>250</v>
      </c>
      <c r="E272" s="11">
        <v>69</v>
      </c>
      <c r="F272" s="12">
        <v>598.89</v>
      </c>
      <c r="G272" s="12">
        <v>41323.410000000003</v>
      </c>
    </row>
    <row r="273" spans="1:7" ht="13.4" customHeight="1" x14ac:dyDescent="0.4">
      <c r="A273" s="9">
        <v>83</v>
      </c>
      <c r="B273" s="10" t="s">
        <v>402</v>
      </c>
      <c r="C273" s="10" t="s">
        <v>403</v>
      </c>
      <c r="D273" s="10" t="s">
        <v>250</v>
      </c>
      <c r="E273" s="11">
        <v>69</v>
      </c>
      <c r="F273" s="12">
        <v>28.6</v>
      </c>
      <c r="G273" s="12">
        <v>1973.4</v>
      </c>
    </row>
    <row r="274" spans="1:7" ht="22.75" customHeight="1" x14ac:dyDescent="0.4">
      <c r="A274" s="9">
        <v>63</v>
      </c>
      <c r="B274" s="10" t="s">
        <v>404</v>
      </c>
      <c r="C274" s="10" t="s">
        <v>405</v>
      </c>
      <c r="D274" s="10" t="s">
        <v>250</v>
      </c>
      <c r="E274" s="11">
        <v>69</v>
      </c>
      <c r="F274" s="12">
        <v>504.92</v>
      </c>
      <c r="G274" s="12">
        <v>34839.480000000003</v>
      </c>
    </row>
    <row r="275" spans="1:7" ht="22.75" customHeight="1" x14ac:dyDescent="0.4">
      <c r="A275" s="9">
        <v>61</v>
      </c>
      <c r="B275" s="10" t="s">
        <v>406</v>
      </c>
      <c r="C275" s="10" t="s">
        <v>407</v>
      </c>
      <c r="D275" s="10" t="s">
        <v>250</v>
      </c>
      <c r="E275" s="11">
        <v>69</v>
      </c>
      <c r="F275" s="12">
        <v>452.15</v>
      </c>
      <c r="G275" s="12">
        <v>31198.35</v>
      </c>
    </row>
    <row r="276" spans="1:7" ht="13.4" customHeight="1" x14ac:dyDescent="0.4">
      <c r="A276" s="9">
        <v>62</v>
      </c>
      <c r="B276" s="10" t="s">
        <v>408</v>
      </c>
      <c r="C276" s="10" t="s">
        <v>409</v>
      </c>
      <c r="D276" s="10" t="s">
        <v>250</v>
      </c>
      <c r="E276" s="11">
        <v>69</v>
      </c>
      <c r="F276" s="12">
        <v>18.23</v>
      </c>
      <c r="G276" s="12">
        <v>1257.8699999999999</v>
      </c>
    </row>
    <row r="277" spans="1:7" ht="22.75" customHeight="1" x14ac:dyDescent="0.4">
      <c r="A277" s="9">
        <v>84</v>
      </c>
      <c r="B277" s="10" t="s">
        <v>410</v>
      </c>
      <c r="C277" s="10" t="s">
        <v>411</v>
      </c>
      <c r="D277" s="10" t="s">
        <v>250</v>
      </c>
      <c r="E277" s="11">
        <v>1</v>
      </c>
      <c r="F277" s="12">
        <v>4403.7299999999996</v>
      </c>
      <c r="G277" s="12">
        <v>4403.7299999999996</v>
      </c>
    </row>
    <row r="278" spans="1:7" ht="22.75" customHeight="1" x14ac:dyDescent="0.4">
      <c r="A278" s="9">
        <v>85</v>
      </c>
      <c r="B278" s="10" t="s">
        <v>412</v>
      </c>
      <c r="C278" s="10" t="s">
        <v>413</v>
      </c>
      <c r="D278" s="10" t="s">
        <v>250</v>
      </c>
      <c r="E278" s="11">
        <v>1</v>
      </c>
      <c r="F278" s="12">
        <v>409.74</v>
      </c>
      <c r="G278" s="12">
        <v>409.74</v>
      </c>
    </row>
    <row r="279" spans="1:7" ht="13.4" customHeight="1" x14ac:dyDescent="0.4">
      <c r="A279" s="9">
        <v>69</v>
      </c>
      <c r="B279" s="10" t="s">
        <v>414</v>
      </c>
      <c r="C279" s="10" t="s">
        <v>415</v>
      </c>
      <c r="D279" s="10" t="s">
        <v>233</v>
      </c>
      <c r="E279" s="11">
        <v>1600</v>
      </c>
      <c r="F279" s="12">
        <v>14.58</v>
      </c>
      <c r="G279" s="12">
        <v>23328</v>
      </c>
    </row>
    <row r="280" spans="1:7" ht="13.4" customHeight="1" x14ac:dyDescent="0.4">
      <c r="A280" s="9">
        <v>86</v>
      </c>
      <c r="B280" s="10" t="s">
        <v>416</v>
      </c>
      <c r="C280" s="10" t="s">
        <v>417</v>
      </c>
      <c r="D280" s="10" t="s">
        <v>250</v>
      </c>
      <c r="E280" s="11">
        <v>10</v>
      </c>
      <c r="F280" s="12">
        <v>144.19</v>
      </c>
      <c r="G280" s="12">
        <v>1441.9</v>
      </c>
    </row>
    <row r="281" spans="1:7" ht="13.4" customHeight="1" x14ac:dyDescent="0.4">
      <c r="A281" s="9">
        <v>87</v>
      </c>
      <c r="B281" s="10" t="s">
        <v>418</v>
      </c>
      <c r="C281" s="10" t="s">
        <v>419</v>
      </c>
      <c r="D281" s="10" t="s">
        <v>250</v>
      </c>
      <c r="E281" s="11">
        <v>10</v>
      </c>
      <c r="F281" s="12">
        <v>46.38</v>
      </c>
      <c r="G281" s="12">
        <v>463.8</v>
      </c>
    </row>
    <row r="282" spans="1:7" ht="13.4" customHeight="1" x14ac:dyDescent="0.4">
      <c r="A282" s="9">
        <v>221</v>
      </c>
      <c r="B282" s="10" t="s">
        <v>420</v>
      </c>
      <c r="C282" s="10" t="s">
        <v>421</v>
      </c>
      <c r="D282" s="10" t="s">
        <v>4</v>
      </c>
      <c r="E282" s="11">
        <v>100</v>
      </c>
      <c r="F282" s="12">
        <v>186366.73</v>
      </c>
      <c r="G282" s="12">
        <v>186366.73</v>
      </c>
    </row>
    <row r="283" spans="1:7" ht="11.7" customHeight="1" x14ac:dyDescent="0.4">
      <c r="A283" s="13"/>
      <c r="B283" s="14"/>
      <c r="C283" s="14"/>
      <c r="D283" s="14"/>
      <c r="E283" s="14"/>
      <c r="F283" s="14"/>
      <c r="G283" s="15">
        <v>3811480.2700000023</v>
      </c>
    </row>
  </sheetData>
  <pageMargins left="0" right="0" top="0" bottom="0" header="0" footer="0"/>
  <pageSetup paperSize="9" firstPageNumber="0" fitToWidth="0" fitToHeight="0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12A7-643C-409D-A5BA-820267A54CC4}">
  <dimension ref="A2:N172"/>
  <sheetViews>
    <sheetView zoomScale="85" zoomScaleNormal="85" workbookViewId="0">
      <selection activeCell="A6" sqref="A6:B6"/>
    </sheetView>
  </sheetViews>
  <sheetFormatPr defaultRowHeight="14.6" x14ac:dyDescent="0.4"/>
  <cols>
    <col min="1" max="1" width="15.53515625" customWidth="1"/>
    <col min="2" max="2" width="64.15234375" customWidth="1"/>
    <col min="3" max="3" width="22.15234375" customWidth="1"/>
    <col min="4" max="4" width="11.3046875" customWidth="1"/>
    <col min="5" max="5" width="22.15234375" customWidth="1"/>
    <col min="6" max="6" width="9.3046875" customWidth="1"/>
    <col min="7" max="7" width="16.3828125" customWidth="1"/>
    <col min="8" max="8" width="9.3046875" customWidth="1"/>
    <col min="9" max="9" width="14.53515625" customWidth="1"/>
    <col min="10" max="10" width="41.84375" customWidth="1"/>
    <col min="11" max="12" width="14.69140625" bestFit="1" customWidth="1"/>
    <col min="14" max="14" width="9.69140625" bestFit="1" customWidth="1"/>
  </cols>
  <sheetData>
    <row r="2" spans="1:12" x14ac:dyDescent="0.4">
      <c r="C2" s="16" t="s">
        <v>422</v>
      </c>
      <c r="D2" s="16"/>
      <c r="E2" s="16" t="s">
        <v>423</v>
      </c>
      <c r="G2" s="16" t="s">
        <v>443</v>
      </c>
      <c r="K2" s="16" t="s">
        <v>446</v>
      </c>
      <c r="L2" s="16" t="s">
        <v>533</v>
      </c>
    </row>
    <row r="4" spans="1:12" x14ac:dyDescent="0.4">
      <c r="A4" t="s">
        <v>0</v>
      </c>
      <c r="B4" t="s">
        <v>1</v>
      </c>
      <c r="C4" t="s">
        <v>2</v>
      </c>
      <c r="E4" t="s">
        <v>2</v>
      </c>
      <c r="G4" t="s">
        <v>2</v>
      </c>
      <c r="I4" t="s">
        <v>0</v>
      </c>
      <c r="J4" t="s">
        <v>1</v>
      </c>
      <c r="K4" t="s">
        <v>2</v>
      </c>
      <c r="L4" t="s">
        <v>2</v>
      </c>
    </row>
    <row r="5" spans="1:12" x14ac:dyDescent="0.4">
      <c r="C5" t="s">
        <v>3</v>
      </c>
      <c r="E5" t="s">
        <v>3</v>
      </c>
      <c r="G5" t="s">
        <v>3</v>
      </c>
      <c r="K5" t="s">
        <v>3</v>
      </c>
      <c r="L5" t="s">
        <v>3</v>
      </c>
    </row>
    <row r="6" spans="1:12" s="16" customFormat="1" x14ac:dyDescent="0.4">
      <c r="A6" s="27" t="s">
        <v>445</v>
      </c>
      <c r="B6" s="27" t="s">
        <v>444</v>
      </c>
      <c r="C6" s="28">
        <f>C7+C169</f>
        <v>3557910.2199999997</v>
      </c>
      <c r="D6" s="27"/>
      <c r="E6" s="28">
        <f>E7+E169</f>
        <v>3811480.27</v>
      </c>
      <c r="F6" s="27"/>
      <c r="G6" s="28">
        <f>G7+G169</f>
        <v>253570.05000000013</v>
      </c>
      <c r="K6" s="28">
        <f>K7+K169</f>
        <v>4680647.38</v>
      </c>
      <c r="L6" s="28">
        <f>K6-E6</f>
        <v>869167.10999999987</v>
      </c>
    </row>
    <row r="7" spans="1:12" x14ac:dyDescent="0.4">
      <c r="A7" s="1" t="s">
        <v>5</v>
      </c>
      <c r="B7" s="1" t="s">
        <v>6</v>
      </c>
      <c r="C7" s="3">
        <v>3388485.92</v>
      </c>
      <c r="D7" s="3"/>
      <c r="E7" s="3">
        <v>3625113.54</v>
      </c>
      <c r="F7" s="1"/>
      <c r="G7" s="3">
        <f>E7-C7</f>
        <v>236627.62000000011</v>
      </c>
      <c r="I7" s="1" t="s">
        <v>5</v>
      </c>
      <c r="J7" s="1" t="s">
        <v>6</v>
      </c>
      <c r="K7" s="3">
        <v>4495325.42</v>
      </c>
      <c r="L7" s="3">
        <f t="shared" ref="L7:L70" si="0">K7-E7</f>
        <v>870211.87999999989</v>
      </c>
    </row>
    <row r="8" spans="1:12" s="16" customFormat="1" x14ac:dyDescent="0.4">
      <c r="A8" s="5" t="s">
        <v>7</v>
      </c>
      <c r="B8" s="5" t="s">
        <v>8</v>
      </c>
      <c r="C8" s="26">
        <v>1387105.89</v>
      </c>
      <c r="D8" s="26"/>
      <c r="E8" s="26">
        <v>1524343.19</v>
      </c>
      <c r="F8" s="5"/>
      <c r="G8" s="26">
        <f t="shared" ref="G8:G45" si="1">E8-C8</f>
        <v>137237.30000000005</v>
      </c>
      <c r="I8" s="5" t="s">
        <v>7</v>
      </c>
      <c r="J8" s="5" t="s">
        <v>8</v>
      </c>
      <c r="K8" s="26">
        <v>1712661.07</v>
      </c>
      <c r="L8" s="26">
        <f t="shared" si="0"/>
        <v>188317.88000000012</v>
      </c>
    </row>
    <row r="9" spans="1:12" x14ac:dyDescent="0.4">
      <c r="A9" s="4" t="s">
        <v>9</v>
      </c>
      <c r="B9" s="4" t="s">
        <v>10</v>
      </c>
      <c r="C9" s="6">
        <v>814396.41</v>
      </c>
      <c r="D9" s="6"/>
      <c r="E9" s="6">
        <v>891638.72</v>
      </c>
      <c r="F9" s="4"/>
      <c r="G9" s="6">
        <f t="shared" si="1"/>
        <v>77242.309999999939</v>
      </c>
      <c r="I9" s="4" t="s">
        <v>9</v>
      </c>
      <c r="J9" s="4" t="s">
        <v>10</v>
      </c>
      <c r="K9" s="6">
        <v>1033750.88</v>
      </c>
      <c r="L9" s="6">
        <f t="shared" si="0"/>
        <v>142112.16000000003</v>
      </c>
    </row>
    <row r="10" spans="1:12" x14ac:dyDescent="0.4">
      <c r="A10" s="4" t="s">
        <v>11</v>
      </c>
      <c r="B10" s="4" t="s">
        <v>12</v>
      </c>
      <c r="C10" s="6">
        <v>3584.8</v>
      </c>
      <c r="D10" s="6"/>
      <c r="E10" s="6">
        <v>3584.8</v>
      </c>
      <c r="F10" s="4"/>
      <c r="G10" s="6">
        <f t="shared" si="1"/>
        <v>0</v>
      </c>
      <c r="I10" s="4" t="s">
        <v>11</v>
      </c>
      <c r="J10" s="4" t="s">
        <v>12</v>
      </c>
      <c r="K10" s="6">
        <v>8388.58</v>
      </c>
      <c r="L10" s="6">
        <f t="shared" si="0"/>
        <v>4803.78</v>
      </c>
    </row>
    <row r="11" spans="1:12" x14ac:dyDescent="0.4">
      <c r="A11" s="4" t="s">
        <v>13</v>
      </c>
      <c r="B11" s="4" t="s">
        <v>14</v>
      </c>
      <c r="C11" s="6">
        <v>95158.65</v>
      </c>
      <c r="D11" s="6"/>
      <c r="E11" s="6">
        <v>104963.98</v>
      </c>
      <c r="F11" s="4"/>
      <c r="G11" s="6">
        <f t="shared" si="1"/>
        <v>9805.3300000000017</v>
      </c>
      <c r="I11" s="4" t="s">
        <v>13</v>
      </c>
      <c r="J11" s="4" t="s">
        <v>14</v>
      </c>
      <c r="K11" s="6">
        <v>67841.97</v>
      </c>
      <c r="L11" s="29">
        <f t="shared" si="0"/>
        <v>-37122.009999999995</v>
      </c>
    </row>
    <row r="12" spans="1:12" x14ac:dyDescent="0.4">
      <c r="A12" s="4" t="s">
        <v>15</v>
      </c>
      <c r="B12" s="4" t="s">
        <v>16</v>
      </c>
      <c r="C12" s="6">
        <v>36173.99</v>
      </c>
      <c r="D12" s="6"/>
      <c r="E12" s="6">
        <v>40413.129999999997</v>
      </c>
      <c r="F12" s="4"/>
      <c r="G12" s="6">
        <f t="shared" si="1"/>
        <v>4239.1399999999994</v>
      </c>
      <c r="I12" s="4" t="s">
        <v>15</v>
      </c>
      <c r="J12" s="4" t="s">
        <v>16</v>
      </c>
      <c r="K12" s="6">
        <v>15281.29</v>
      </c>
      <c r="L12" s="29">
        <f t="shared" si="0"/>
        <v>-25131.839999999997</v>
      </c>
    </row>
    <row r="13" spans="1:12" x14ac:dyDescent="0.4">
      <c r="A13" s="4" t="s">
        <v>17</v>
      </c>
      <c r="B13" s="4" t="s">
        <v>18</v>
      </c>
      <c r="C13" s="6">
        <v>112336.14</v>
      </c>
      <c r="D13" s="6"/>
      <c r="E13" s="6">
        <v>137857.73000000001</v>
      </c>
      <c r="F13" s="4"/>
      <c r="G13" s="6">
        <f t="shared" si="1"/>
        <v>25521.590000000011</v>
      </c>
      <c r="I13" s="4" t="s">
        <v>17</v>
      </c>
      <c r="J13" s="4" t="s">
        <v>18</v>
      </c>
      <c r="K13" s="6">
        <v>265672.55</v>
      </c>
      <c r="L13" s="29">
        <f t="shared" si="0"/>
        <v>127814.81999999998</v>
      </c>
    </row>
    <row r="14" spans="1:12" x14ac:dyDescent="0.4">
      <c r="A14" s="4" t="s">
        <v>19</v>
      </c>
      <c r="B14" s="4" t="s">
        <v>20</v>
      </c>
      <c r="C14" s="6">
        <v>380810.4</v>
      </c>
      <c r="D14" s="6"/>
      <c r="E14" s="6">
        <v>418552.39</v>
      </c>
      <c r="F14" s="4"/>
      <c r="G14" s="6">
        <f t="shared" si="1"/>
        <v>37741.989999999991</v>
      </c>
      <c r="I14" s="4" t="s">
        <v>19</v>
      </c>
      <c r="J14" s="4" t="s">
        <v>20</v>
      </c>
      <c r="K14" s="6">
        <v>408119.21</v>
      </c>
      <c r="L14" s="29">
        <f t="shared" si="0"/>
        <v>-10433.179999999993</v>
      </c>
    </row>
    <row r="15" spans="1:12" x14ac:dyDescent="0.4">
      <c r="A15" s="4" t="s">
        <v>21</v>
      </c>
      <c r="B15" s="4" t="s">
        <v>22</v>
      </c>
      <c r="C15" s="6">
        <v>186332.43</v>
      </c>
      <c r="D15" s="6"/>
      <c r="E15" s="6">
        <v>186266.69</v>
      </c>
      <c r="F15" s="4"/>
      <c r="G15" s="6">
        <f t="shared" si="1"/>
        <v>-65.739999999990687</v>
      </c>
      <c r="I15" s="4" t="s">
        <v>21</v>
      </c>
      <c r="J15" s="4" t="s">
        <v>22</v>
      </c>
      <c r="K15" s="6">
        <v>268447.28000000003</v>
      </c>
      <c r="L15" s="6">
        <f t="shared" si="0"/>
        <v>82180.590000000026</v>
      </c>
    </row>
    <row r="16" spans="1:12" x14ac:dyDescent="0.4">
      <c r="A16" s="4" t="s">
        <v>23</v>
      </c>
      <c r="B16" s="4" t="s">
        <v>24</v>
      </c>
      <c r="C16" s="6">
        <v>161650.73000000001</v>
      </c>
      <c r="D16" s="6"/>
      <c r="E16" s="6">
        <v>176833.49</v>
      </c>
      <c r="F16" s="4"/>
      <c r="G16" s="6">
        <f t="shared" si="1"/>
        <v>15182.75999999998</v>
      </c>
      <c r="I16" s="4" t="s">
        <v>23</v>
      </c>
      <c r="J16" s="4" t="s">
        <v>24</v>
      </c>
      <c r="K16" s="6">
        <v>181968.56</v>
      </c>
      <c r="L16" s="6">
        <f t="shared" si="0"/>
        <v>5135.070000000007</v>
      </c>
    </row>
    <row r="17" spans="1:14" x14ac:dyDescent="0.4">
      <c r="A17" s="4" t="s">
        <v>25</v>
      </c>
      <c r="B17" s="4" t="s">
        <v>14</v>
      </c>
      <c r="C17" s="6">
        <v>37982.9</v>
      </c>
      <c r="D17" s="6"/>
      <c r="E17" s="6">
        <v>41030.870000000003</v>
      </c>
      <c r="F17" s="4"/>
      <c r="G17" s="6">
        <f t="shared" si="1"/>
        <v>3047.9700000000012</v>
      </c>
      <c r="I17" s="4" t="s">
        <v>25</v>
      </c>
      <c r="J17" s="4" t="s">
        <v>14</v>
      </c>
      <c r="K17" s="6">
        <v>34278.43</v>
      </c>
      <c r="L17" s="29">
        <f t="shared" si="0"/>
        <v>-6752.4400000000023</v>
      </c>
    </row>
    <row r="18" spans="1:14" x14ac:dyDescent="0.4">
      <c r="A18" s="4" t="s">
        <v>26</v>
      </c>
      <c r="B18" s="4" t="s">
        <v>18</v>
      </c>
      <c r="C18" s="6">
        <v>17230.46</v>
      </c>
      <c r="D18" s="6"/>
      <c r="E18" s="6">
        <v>20436.03</v>
      </c>
      <c r="F18" s="4"/>
      <c r="G18" s="6">
        <f t="shared" si="1"/>
        <v>3205.5699999999997</v>
      </c>
      <c r="I18" s="4" t="s">
        <v>26</v>
      </c>
      <c r="J18" s="4" t="s">
        <v>18</v>
      </c>
      <c r="K18" s="6">
        <v>51218.54</v>
      </c>
      <c r="L18" s="29">
        <f t="shared" si="0"/>
        <v>30782.510000000002</v>
      </c>
    </row>
    <row r="19" spans="1:14" x14ac:dyDescent="0.4">
      <c r="A19" s="4" t="s">
        <v>27</v>
      </c>
      <c r="B19" s="4" t="s">
        <v>20</v>
      </c>
      <c r="C19" s="6">
        <v>90277.25</v>
      </c>
      <c r="D19" s="6"/>
      <c r="E19" s="6">
        <v>99202.89</v>
      </c>
      <c r="F19" s="4"/>
      <c r="G19" s="6">
        <f t="shared" si="1"/>
        <v>8925.64</v>
      </c>
      <c r="I19" s="4" t="s">
        <v>27</v>
      </c>
      <c r="J19" s="4" t="s">
        <v>20</v>
      </c>
      <c r="K19" s="6">
        <v>96471.59</v>
      </c>
      <c r="L19" s="29">
        <f t="shared" si="0"/>
        <v>-2731.3000000000029</v>
      </c>
    </row>
    <row r="20" spans="1:14" x14ac:dyDescent="0.4">
      <c r="A20" s="4" t="s">
        <v>28</v>
      </c>
      <c r="B20" s="4" t="s">
        <v>22</v>
      </c>
      <c r="C20" s="6">
        <v>16160.12</v>
      </c>
      <c r="D20" s="6"/>
      <c r="E20" s="6">
        <v>16163.7</v>
      </c>
      <c r="F20" s="4"/>
      <c r="G20" s="6">
        <f t="shared" si="1"/>
        <v>3.5799999999999272</v>
      </c>
      <c r="L20">
        <f t="shared" si="0"/>
        <v>-16163.7</v>
      </c>
    </row>
    <row r="21" spans="1:14" x14ac:dyDescent="0.4">
      <c r="A21" s="4" t="s">
        <v>29</v>
      </c>
      <c r="B21" s="4" t="s">
        <v>30</v>
      </c>
      <c r="C21" s="6">
        <v>340382.09</v>
      </c>
      <c r="D21" s="6"/>
      <c r="E21" s="6">
        <v>378972.56</v>
      </c>
      <c r="F21" s="4"/>
      <c r="G21" s="6">
        <f t="shared" si="1"/>
        <v>38590.469999999972</v>
      </c>
      <c r="I21" s="4" t="s">
        <v>29</v>
      </c>
      <c r="J21" s="4" t="s">
        <v>30</v>
      </c>
      <c r="K21" s="6">
        <v>419790.32</v>
      </c>
      <c r="L21" s="6">
        <f t="shared" si="0"/>
        <v>40817.760000000009</v>
      </c>
    </row>
    <row r="22" spans="1:14" x14ac:dyDescent="0.4">
      <c r="A22" s="4" t="s">
        <v>31</v>
      </c>
      <c r="B22" s="4" t="s">
        <v>12</v>
      </c>
      <c r="C22" s="4">
        <v>919.8</v>
      </c>
      <c r="D22" s="4"/>
      <c r="E22" s="4">
        <v>919.8</v>
      </c>
      <c r="F22" s="4"/>
      <c r="G22" s="4">
        <f t="shared" si="1"/>
        <v>0</v>
      </c>
      <c r="I22" s="4" t="s">
        <v>31</v>
      </c>
      <c r="J22" s="4" t="s">
        <v>12</v>
      </c>
      <c r="K22" s="6">
        <v>28170.71</v>
      </c>
      <c r="L22" s="6">
        <f t="shared" si="0"/>
        <v>27250.91</v>
      </c>
    </row>
    <row r="23" spans="1:14" x14ac:dyDescent="0.4">
      <c r="A23" s="4" t="s">
        <v>32</v>
      </c>
      <c r="B23" s="4" t="s">
        <v>14</v>
      </c>
      <c r="C23" s="6">
        <v>79993.06</v>
      </c>
      <c r="D23" s="6"/>
      <c r="E23" s="6">
        <v>86412.47</v>
      </c>
      <c r="F23" s="4"/>
      <c r="G23" s="6">
        <f t="shared" si="1"/>
        <v>6419.4100000000035</v>
      </c>
      <c r="I23" s="4" t="s">
        <v>32</v>
      </c>
      <c r="J23" s="4" t="s">
        <v>14</v>
      </c>
      <c r="K23" s="6">
        <v>62718.400000000001</v>
      </c>
      <c r="L23" s="29">
        <f t="shared" si="0"/>
        <v>-23694.07</v>
      </c>
    </row>
    <row r="24" spans="1:14" x14ac:dyDescent="0.4">
      <c r="A24" s="4" t="s">
        <v>33</v>
      </c>
      <c r="B24" s="4" t="s">
        <v>18</v>
      </c>
      <c r="C24" s="6">
        <v>60268.160000000003</v>
      </c>
      <c r="D24" s="6"/>
      <c r="E24" s="6">
        <v>75238.05</v>
      </c>
      <c r="F24" s="4"/>
      <c r="G24" s="6">
        <f t="shared" si="1"/>
        <v>14969.89</v>
      </c>
      <c r="I24" s="4" t="s">
        <v>33</v>
      </c>
      <c r="J24" s="4" t="s">
        <v>18</v>
      </c>
      <c r="K24" s="6">
        <v>119527.69</v>
      </c>
      <c r="L24" s="29">
        <f t="shared" si="0"/>
        <v>44289.64</v>
      </c>
    </row>
    <row r="25" spans="1:14" x14ac:dyDescent="0.4">
      <c r="A25" s="4" t="s">
        <v>34</v>
      </c>
      <c r="B25" s="4" t="s">
        <v>20</v>
      </c>
      <c r="C25" s="6">
        <v>173922.67</v>
      </c>
      <c r="D25" s="6"/>
      <c r="E25" s="6">
        <v>191118.24</v>
      </c>
      <c r="F25" s="4"/>
      <c r="G25" s="6">
        <f t="shared" si="1"/>
        <v>17195.569999999978</v>
      </c>
      <c r="I25" s="4" t="s">
        <v>34</v>
      </c>
      <c r="J25" s="4" t="s">
        <v>20</v>
      </c>
      <c r="K25" s="6">
        <v>209373.52</v>
      </c>
      <c r="L25" s="29">
        <f t="shared" si="0"/>
        <v>18255.28</v>
      </c>
      <c r="N25" s="2">
        <f>L13+L14+L18+L19+L24+L25+L11+L17+L23+L12</f>
        <v>115277.41</v>
      </c>
    </row>
    <row r="26" spans="1:14" x14ac:dyDescent="0.4">
      <c r="A26" s="4" t="s">
        <v>35</v>
      </c>
      <c r="B26" s="4" t="s">
        <v>22</v>
      </c>
      <c r="C26" s="6">
        <v>25278.400000000001</v>
      </c>
      <c r="D26" s="6"/>
      <c r="E26" s="6">
        <v>25284</v>
      </c>
      <c r="F26" s="4"/>
      <c r="G26" s="6">
        <f t="shared" si="1"/>
        <v>5.5999999999985448</v>
      </c>
      <c r="L26">
        <f t="shared" si="0"/>
        <v>-25284</v>
      </c>
    </row>
    <row r="27" spans="1:14" x14ac:dyDescent="0.4">
      <c r="A27" s="4" t="s">
        <v>36</v>
      </c>
      <c r="B27" s="4" t="s">
        <v>37</v>
      </c>
      <c r="C27" s="6">
        <v>48782.239999999998</v>
      </c>
      <c r="D27" s="6"/>
      <c r="E27" s="6">
        <v>52850.559999999998</v>
      </c>
      <c r="F27" s="4"/>
      <c r="G27" s="6">
        <f t="shared" si="1"/>
        <v>4068.3199999999997</v>
      </c>
      <c r="I27" s="4" t="s">
        <v>36</v>
      </c>
      <c r="J27" s="4" t="s">
        <v>37</v>
      </c>
      <c r="K27" s="6">
        <v>44741.35</v>
      </c>
      <c r="L27" s="6">
        <f t="shared" si="0"/>
        <v>-8109.2099999999991</v>
      </c>
    </row>
    <row r="28" spans="1:14" x14ac:dyDescent="0.4">
      <c r="A28" s="4" t="s">
        <v>38</v>
      </c>
      <c r="B28" s="4" t="s">
        <v>14</v>
      </c>
      <c r="C28" s="6">
        <v>2895.2</v>
      </c>
      <c r="D28" s="6"/>
      <c r="E28" s="6">
        <v>3083.2</v>
      </c>
      <c r="F28" s="4"/>
      <c r="G28" s="6">
        <f t="shared" si="1"/>
        <v>188</v>
      </c>
      <c r="I28" s="4" t="s">
        <v>39</v>
      </c>
      <c r="J28" s="4" t="s">
        <v>16</v>
      </c>
      <c r="K28" s="6">
        <v>4566.08</v>
      </c>
      <c r="L28" s="6">
        <f t="shared" si="0"/>
        <v>1482.88</v>
      </c>
    </row>
    <row r="29" spans="1:14" x14ac:dyDescent="0.4">
      <c r="A29" s="4" t="s">
        <v>39</v>
      </c>
      <c r="B29" s="4" t="s">
        <v>16</v>
      </c>
      <c r="C29" s="6">
        <v>4331.5200000000004</v>
      </c>
      <c r="D29" s="6"/>
      <c r="E29" s="6">
        <v>4839.12</v>
      </c>
      <c r="F29" s="4"/>
      <c r="G29" s="6">
        <f t="shared" si="1"/>
        <v>507.59999999999945</v>
      </c>
      <c r="I29" s="4" t="s">
        <v>40</v>
      </c>
      <c r="J29" s="4" t="s">
        <v>20</v>
      </c>
      <c r="K29" s="6">
        <v>40175.269999999997</v>
      </c>
      <c r="L29" s="6">
        <f t="shared" si="0"/>
        <v>35336.149999999994</v>
      </c>
    </row>
    <row r="30" spans="1:14" x14ac:dyDescent="0.4">
      <c r="A30" s="4" t="s">
        <v>40</v>
      </c>
      <c r="B30" s="4" t="s">
        <v>20</v>
      </c>
      <c r="C30" s="6">
        <v>41555.519999999997</v>
      </c>
      <c r="D30" s="6"/>
      <c r="E30" s="6">
        <v>44928.24</v>
      </c>
      <c r="F30" s="4"/>
      <c r="G30" s="6">
        <f t="shared" si="1"/>
        <v>3372.7200000000012</v>
      </c>
      <c r="I30" s="4" t="s">
        <v>41</v>
      </c>
      <c r="J30" s="4" t="s">
        <v>42</v>
      </c>
      <c r="K30" s="6">
        <v>32409.96</v>
      </c>
      <c r="L30" s="6">
        <f t="shared" si="0"/>
        <v>-12518.279999999999</v>
      </c>
    </row>
    <row r="31" spans="1:14" x14ac:dyDescent="0.4">
      <c r="A31" s="4" t="s">
        <v>41</v>
      </c>
      <c r="B31" s="4" t="s">
        <v>42</v>
      </c>
      <c r="C31" s="6">
        <v>20880</v>
      </c>
      <c r="D31" s="6"/>
      <c r="E31" s="6">
        <v>22968</v>
      </c>
      <c r="F31" s="4"/>
      <c r="G31" s="6">
        <f t="shared" si="1"/>
        <v>2088</v>
      </c>
      <c r="I31" s="4" t="s">
        <v>43</v>
      </c>
      <c r="J31" s="4" t="s">
        <v>447</v>
      </c>
      <c r="K31" s="6">
        <v>10847.47</v>
      </c>
      <c r="L31" s="6">
        <f t="shared" si="0"/>
        <v>-12120.53</v>
      </c>
    </row>
    <row r="32" spans="1:14" x14ac:dyDescent="0.4">
      <c r="A32" s="4" t="s">
        <v>43</v>
      </c>
      <c r="B32" s="4" t="s">
        <v>44</v>
      </c>
      <c r="C32" s="6">
        <v>20880</v>
      </c>
      <c r="D32" s="6"/>
      <c r="E32" s="6">
        <v>22968</v>
      </c>
      <c r="F32" s="4"/>
      <c r="G32" s="6">
        <f t="shared" si="1"/>
        <v>2088</v>
      </c>
      <c r="I32" s="4" t="s">
        <v>448</v>
      </c>
      <c r="J32" s="4" t="s">
        <v>449</v>
      </c>
      <c r="K32" s="6">
        <v>21562.49</v>
      </c>
      <c r="L32" s="6">
        <f t="shared" si="0"/>
        <v>-1405.5099999999984</v>
      </c>
    </row>
    <row r="33" spans="1:12" x14ac:dyDescent="0.4">
      <c r="A33" s="4" t="s">
        <v>45</v>
      </c>
      <c r="B33" s="4" t="s">
        <v>46</v>
      </c>
      <c r="C33" s="6">
        <v>1014.42</v>
      </c>
      <c r="D33" s="6"/>
      <c r="E33" s="6">
        <v>1079.8599999999999</v>
      </c>
      <c r="F33" s="4"/>
      <c r="G33" s="6">
        <f t="shared" si="1"/>
        <v>65.439999999999941</v>
      </c>
      <c r="I33" s="4" t="s">
        <v>45</v>
      </c>
      <c r="J33" s="4" t="s">
        <v>46</v>
      </c>
      <c r="K33" s="4">
        <v>0</v>
      </c>
      <c r="L33" s="4">
        <f t="shared" si="0"/>
        <v>-1079.8599999999999</v>
      </c>
    </row>
    <row r="34" spans="1:12" x14ac:dyDescent="0.4">
      <c r="A34" s="4" t="s">
        <v>47</v>
      </c>
      <c r="B34" s="4" t="s">
        <v>18</v>
      </c>
      <c r="C34" s="6">
        <v>1014.42</v>
      </c>
      <c r="D34" s="6"/>
      <c r="E34" s="6">
        <v>1079.8599999999999</v>
      </c>
      <c r="F34" s="4"/>
      <c r="G34" s="6">
        <f t="shared" si="1"/>
        <v>65.439999999999941</v>
      </c>
      <c r="I34" s="4" t="s">
        <v>47</v>
      </c>
      <c r="J34" s="4" t="s">
        <v>18</v>
      </c>
      <c r="K34" s="4">
        <v>0</v>
      </c>
      <c r="L34" s="4">
        <f t="shared" si="0"/>
        <v>-1079.8599999999999</v>
      </c>
    </row>
    <row r="35" spans="1:12" s="16" customFormat="1" x14ac:dyDescent="0.4">
      <c r="A35" s="5" t="s">
        <v>48</v>
      </c>
      <c r="B35" s="5" t="s">
        <v>49</v>
      </c>
      <c r="C35" s="26">
        <v>699213.67</v>
      </c>
      <c r="D35" s="26"/>
      <c r="E35" s="26">
        <v>742714.02</v>
      </c>
      <c r="F35" s="5"/>
      <c r="G35" s="26">
        <f t="shared" si="1"/>
        <v>43500.349999999977</v>
      </c>
      <c r="I35" s="5" t="s">
        <v>48</v>
      </c>
      <c r="J35" s="5" t="s">
        <v>49</v>
      </c>
      <c r="K35" s="26">
        <v>680292.48</v>
      </c>
      <c r="L35" s="26">
        <f t="shared" si="0"/>
        <v>-62421.540000000037</v>
      </c>
    </row>
    <row r="36" spans="1:12" x14ac:dyDescent="0.4">
      <c r="A36" s="4" t="s">
        <v>50</v>
      </c>
      <c r="B36" s="4" t="s">
        <v>51</v>
      </c>
      <c r="C36" s="6">
        <v>503164.78</v>
      </c>
      <c r="D36" s="6"/>
      <c r="E36" s="6">
        <v>537271.36</v>
      </c>
      <c r="F36" s="4"/>
      <c r="G36" s="6">
        <f t="shared" si="1"/>
        <v>34106.579999999958</v>
      </c>
      <c r="I36" s="4" t="s">
        <v>50</v>
      </c>
      <c r="J36" s="4" t="s">
        <v>51</v>
      </c>
      <c r="K36" s="6">
        <v>514578.05</v>
      </c>
      <c r="L36" s="6">
        <f t="shared" si="0"/>
        <v>-22693.309999999998</v>
      </c>
    </row>
    <row r="37" spans="1:12" x14ac:dyDescent="0.4">
      <c r="A37" s="4" t="s">
        <v>52</v>
      </c>
      <c r="B37" s="4" t="s">
        <v>53</v>
      </c>
      <c r="C37" s="6">
        <v>138090.23000000001</v>
      </c>
      <c r="D37" s="6"/>
      <c r="E37" s="6">
        <v>146089.20000000001</v>
      </c>
      <c r="F37" s="4"/>
      <c r="G37" s="6">
        <f t="shared" si="1"/>
        <v>7998.9700000000012</v>
      </c>
      <c r="I37" s="4" t="s">
        <v>450</v>
      </c>
      <c r="J37" s="4" t="s">
        <v>67</v>
      </c>
      <c r="K37" s="6">
        <v>223396.44</v>
      </c>
      <c r="L37" s="6">
        <f t="shared" si="0"/>
        <v>77307.239999999991</v>
      </c>
    </row>
    <row r="38" spans="1:12" x14ac:dyDescent="0.4">
      <c r="A38" s="4" t="s">
        <v>54</v>
      </c>
      <c r="B38" s="4" t="s">
        <v>55</v>
      </c>
      <c r="C38" s="6">
        <v>14223.6</v>
      </c>
      <c r="D38" s="6"/>
      <c r="E38" s="6">
        <v>13119.42</v>
      </c>
      <c r="F38" s="4"/>
      <c r="G38" s="6">
        <f t="shared" si="1"/>
        <v>-1104.1800000000003</v>
      </c>
      <c r="I38" s="4" t="s">
        <v>451</v>
      </c>
      <c r="J38" s="4" t="s">
        <v>65</v>
      </c>
      <c r="K38" s="6">
        <v>62213.760000000002</v>
      </c>
      <c r="L38" s="6">
        <f t="shared" si="0"/>
        <v>49094.340000000004</v>
      </c>
    </row>
    <row r="39" spans="1:12" x14ac:dyDescent="0.4">
      <c r="A39" s="4" t="s">
        <v>56</v>
      </c>
      <c r="B39" s="4" t="s">
        <v>57</v>
      </c>
      <c r="C39" s="6">
        <v>4670.3500000000004</v>
      </c>
      <c r="D39" s="6"/>
      <c r="E39" s="6">
        <v>5943.07</v>
      </c>
      <c r="F39" s="4"/>
      <c r="G39" s="6">
        <f t="shared" si="1"/>
        <v>1272.7199999999993</v>
      </c>
      <c r="I39" s="4" t="s">
        <v>452</v>
      </c>
      <c r="J39" s="4" t="s">
        <v>176</v>
      </c>
      <c r="K39" s="4">
        <v>220.8</v>
      </c>
      <c r="L39" s="4">
        <f t="shared" si="0"/>
        <v>-5722.2699999999995</v>
      </c>
    </row>
    <row r="40" spans="1:12" x14ac:dyDescent="0.4">
      <c r="A40" s="4" t="s">
        <v>58</v>
      </c>
      <c r="B40" s="4" t="s">
        <v>59</v>
      </c>
      <c r="C40" s="6">
        <v>52799.97</v>
      </c>
      <c r="D40" s="6"/>
      <c r="E40" s="6">
        <v>51893.3</v>
      </c>
      <c r="F40" s="4"/>
      <c r="G40" s="6">
        <f t="shared" si="1"/>
        <v>-906.66999999999825</v>
      </c>
      <c r="I40" s="4" t="s">
        <v>453</v>
      </c>
      <c r="J40" s="4" t="s">
        <v>73</v>
      </c>
      <c r="K40" s="6">
        <v>4669.38</v>
      </c>
      <c r="L40" s="6">
        <f t="shared" si="0"/>
        <v>-47223.920000000006</v>
      </c>
    </row>
    <row r="41" spans="1:12" x14ac:dyDescent="0.4">
      <c r="A41" s="4" t="s">
        <v>60</v>
      </c>
      <c r="B41" s="4" t="s">
        <v>61</v>
      </c>
      <c r="C41" s="6">
        <v>20725.7</v>
      </c>
      <c r="D41" s="6"/>
      <c r="E41" s="6">
        <v>23097.23</v>
      </c>
      <c r="F41" s="4"/>
      <c r="G41" s="6">
        <f t="shared" si="1"/>
        <v>2371.5299999999988</v>
      </c>
      <c r="I41" s="4" t="s">
        <v>52</v>
      </c>
      <c r="J41" s="4" t="s">
        <v>53</v>
      </c>
      <c r="K41" s="6">
        <v>130610.52</v>
      </c>
      <c r="L41" s="6">
        <f t="shared" si="0"/>
        <v>107513.29000000001</v>
      </c>
    </row>
    <row r="42" spans="1:12" x14ac:dyDescent="0.4">
      <c r="A42" s="4" t="s">
        <v>62</v>
      </c>
      <c r="B42" s="4" t="s">
        <v>63</v>
      </c>
      <c r="C42" s="6">
        <v>4868.4399999999996</v>
      </c>
      <c r="D42" s="6"/>
      <c r="E42" s="6">
        <v>4774.09</v>
      </c>
      <c r="F42" s="4"/>
      <c r="G42" s="6">
        <f t="shared" si="1"/>
        <v>-94.349999999999454</v>
      </c>
      <c r="I42" s="4" t="s">
        <v>54</v>
      </c>
      <c r="J42" s="4" t="s">
        <v>55</v>
      </c>
      <c r="K42" s="6">
        <v>6224.99</v>
      </c>
      <c r="L42" s="6">
        <f t="shared" si="0"/>
        <v>1450.8999999999996</v>
      </c>
    </row>
    <row r="43" spans="1:12" x14ac:dyDescent="0.4">
      <c r="A43" s="4" t="s">
        <v>64</v>
      </c>
      <c r="B43" s="4" t="s">
        <v>65</v>
      </c>
      <c r="C43" s="6">
        <v>63419.66</v>
      </c>
      <c r="D43" s="6"/>
      <c r="E43" s="6">
        <v>63251.74</v>
      </c>
      <c r="F43" s="4"/>
      <c r="G43" s="6">
        <f t="shared" si="1"/>
        <v>-167.92000000000553</v>
      </c>
      <c r="I43" s="4" t="s">
        <v>56</v>
      </c>
      <c r="J43" s="4" t="s">
        <v>57</v>
      </c>
      <c r="K43" s="6">
        <v>8701.44</v>
      </c>
      <c r="L43" s="6">
        <f t="shared" si="0"/>
        <v>-54550.299999999996</v>
      </c>
    </row>
    <row r="44" spans="1:12" x14ac:dyDescent="0.4">
      <c r="A44" s="4" t="s">
        <v>66</v>
      </c>
      <c r="B44" s="4" t="s">
        <v>67</v>
      </c>
      <c r="C44" s="6">
        <v>198534.05</v>
      </c>
      <c r="D44" s="6"/>
      <c r="E44" s="6">
        <v>220611</v>
      </c>
      <c r="F44" s="4"/>
      <c r="G44" s="6">
        <f t="shared" si="1"/>
        <v>22076.950000000012</v>
      </c>
      <c r="I44" s="4" t="s">
        <v>58</v>
      </c>
      <c r="J44" s="4" t="s">
        <v>59</v>
      </c>
      <c r="K44" s="6">
        <v>45200.14</v>
      </c>
      <c r="L44" s="6">
        <f t="shared" si="0"/>
        <v>-175410.86</v>
      </c>
    </row>
    <row r="45" spans="1:12" x14ac:dyDescent="0.4">
      <c r="A45" s="4" t="s">
        <v>68</v>
      </c>
      <c r="B45" s="4" t="s">
        <v>69</v>
      </c>
      <c r="C45" s="6">
        <v>5832.78</v>
      </c>
      <c r="D45" s="6"/>
      <c r="E45" s="6">
        <v>8492.31</v>
      </c>
      <c r="F45" s="4"/>
      <c r="G45" s="6">
        <f t="shared" si="1"/>
        <v>2659.5299999999997</v>
      </c>
      <c r="I45" s="4" t="s">
        <v>60</v>
      </c>
      <c r="J45" s="4" t="s">
        <v>61</v>
      </c>
      <c r="K45" s="6">
        <v>23337.67</v>
      </c>
      <c r="L45" s="6">
        <f t="shared" si="0"/>
        <v>14845.359999999999</v>
      </c>
    </row>
    <row r="46" spans="1:12" x14ac:dyDescent="0.4">
      <c r="I46" s="4" t="s">
        <v>62</v>
      </c>
      <c r="J46" s="4" t="s">
        <v>63</v>
      </c>
      <c r="K46" s="6">
        <v>6253.23</v>
      </c>
      <c r="L46" s="6">
        <f t="shared" si="0"/>
        <v>6253.23</v>
      </c>
    </row>
    <row r="47" spans="1:12" x14ac:dyDescent="0.4">
      <c r="I47" s="4" t="s">
        <v>68</v>
      </c>
      <c r="J47" s="4" t="s">
        <v>69</v>
      </c>
      <c r="K47" s="6">
        <v>3749.68</v>
      </c>
      <c r="L47" s="6">
        <f t="shared" si="0"/>
        <v>3749.68</v>
      </c>
    </row>
    <row r="48" spans="1:12" x14ac:dyDescent="0.4">
      <c r="A48" s="4" t="s">
        <v>70</v>
      </c>
      <c r="B48" s="4" t="s">
        <v>71</v>
      </c>
      <c r="C48" s="6">
        <v>76841</v>
      </c>
      <c r="D48" s="6"/>
      <c r="E48" s="6">
        <v>78975.360000000001</v>
      </c>
      <c r="F48" s="4"/>
      <c r="G48" s="6">
        <f t="shared" ref="G48:G61" si="2">E48-C48</f>
        <v>2134.3600000000006</v>
      </c>
      <c r="I48" s="4" t="s">
        <v>70</v>
      </c>
      <c r="J48" s="4" t="s">
        <v>71</v>
      </c>
      <c r="K48" s="6">
        <v>48125.66</v>
      </c>
      <c r="L48" s="6">
        <f t="shared" si="0"/>
        <v>-30849.699999999997</v>
      </c>
    </row>
    <row r="49" spans="1:12" x14ac:dyDescent="0.4">
      <c r="A49" s="4" t="s">
        <v>72</v>
      </c>
      <c r="B49" s="4" t="s">
        <v>73</v>
      </c>
      <c r="C49" s="6">
        <v>2589.88</v>
      </c>
      <c r="D49" s="6"/>
      <c r="E49" s="6">
        <v>2723.99</v>
      </c>
      <c r="F49" s="4"/>
      <c r="G49" s="6">
        <f t="shared" si="2"/>
        <v>134.10999999999967</v>
      </c>
      <c r="I49" s="4" t="s">
        <v>454</v>
      </c>
      <c r="J49" s="4" t="s">
        <v>67</v>
      </c>
      <c r="K49" s="6">
        <v>13657.27</v>
      </c>
      <c r="L49" s="6">
        <f t="shared" si="0"/>
        <v>10933.28</v>
      </c>
    </row>
    <row r="50" spans="1:12" x14ac:dyDescent="0.4">
      <c r="A50" s="4" t="s">
        <v>74</v>
      </c>
      <c r="B50" s="4" t="s">
        <v>53</v>
      </c>
      <c r="C50" s="6">
        <v>20280.75</v>
      </c>
      <c r="D50" s="6"/>
      <c r="E50" s="6">
        <v>21793.03</v>
      </c>
      <c r="F50" s="4"/>
      <c r="G50" s="6">
        <f t="shared" si="2"/>
        <v>1512.2799999999988</v>
      </c>
      <c r="I50" s="4" t="s">
        <v>72</v>
      </c>
      <c r="J50" s="4" t="s">
        <v>73</v>
      </c>
      <c r="K50" s="6">
        <v>1805.06</v>
      </c>
      <c r="L50" s="6">
        <f t="shared" si="0"/>
        <v>-19987.969999999998</v>
      </c>
    </row>
    <row r="51" spans="1:12" x14ac:dyDescent="0.4">
      <c r="A51" s="4" t="s">
        <v>75</v>
      </c>
      <c r="B51" s="4" t="s">
        <v>55</v>
      </c>
      <c r="C51" s="6">
        <v>1868.25</v>
      </c>
      <c r="D51" s="6"/>
      <c r="E51" s="6">
        <v>1655.32</v>
      </c>
      <c r="F51" s="4"/>
      <c r="G51" s="6">
        <f t="shared" si="2"/>
        <v>-212.93000000000006</v>
      </c>
      <c r="I51" s="4" t="s">
        <v>74</v>
      </c>
      <c r="J51" s="4" t="s">
        <v>53</v>
      </c>
      <c r="K51" s="6">
        <v>22391.27</v>
      </c>
      <c r="L51" s="6">
        <f t="shared" si="0"/>
        <v>20735.95</v>
      </c>
    </row>
    <row r="52" spans="1:12" x14ac:dyDescent="0.4">
      <c r="A52" s="4" t="s">
        <v>76</v>
      </c>
      <c r="B52" s="4" t="s">
        <v>57</v>
      </c>
      <c r="C52" s="4">
        <v>949.85</v>
      </c>
      <c r="D52" s="4"/>
      <c r="E52" s="6">
        <v>1216.3499999999999</v>
      </c>
      <c r="F52" s="4"/>
      <c r="G52" s="6">
        <f t="shared" si="2"/>
        <v>266.49999999999989</v>
      </c>
      <c r="I52" s="4" t="s">
        <v>75</v>
      </c>
      <c r="J52" s="4" t="s">
        <v>55</v>
      </c>
      <c r="K52" s="4">
        <v>495.4</v>
      </c>
      <c r="L52" s="4">
        <f t="shared" si="0"/>
        <v>-720.94999999999993</v>
      </c>
    </row>
    <row r="53" spans="1:12" x14ac:dyDescent="0.4">
      <c r="A53" s="4" t="s">
        <v>77</v>
      </c>
      <c r="B53" s="4" t="s">
        <v>59</v>
      </c>
      <c r="C53" s="6">
        <v>7443.29</v>
      </c>
      <c r="D53" s="6"/>
      <c r="E53" s="6">
        <v>7553.92</v>
      </c>
      <c r="F53" s="4"/>
      <c r="G53" s="6">
        <f t="shared" si="2"/>
        <v>110.63000000000011</v>
      </c>
      <c r="I53" s="4" t="s">
        <v>76</v>
      </c>
      <c r="J53" s="4" t="s">
        <v>57</v>
      </c>
      <c r="K53" s="4">
        <v>562.78</v>
      </c>
      <c r="L53" s="4">
        <f t="shared" si="0"/>
        <v>-6991.14</v>
      </c>
    </row>
    <row r="54" spans="1:12" x14ac:dyDescent="0.4">
      <c r="A54" s="4" t="s">
        <v>78</v>
      </c>
      <c r="B54" s="4" t="s">
        <v>61</v>
      </c>
      <c r="C54" s="6">
        <v>6179.15</v>
      </c>
      <c r="D54" s="6"/>
      <c r="E54" s="6">
        <v>5957.89</v>
      </c>
      <c r="F54" s="4"/>
      <c r="G54" s="6">
        <f t="shared" si="2"/>
        <v>-221.25999999999931</v>
      </c>
      <c r="I54" s="4" t="s">
        <v>77</v>
      </c>
      <c r="J54" s="4" t="s">
        <v>59</v>
      </c>
      <c r="K54" s="6">
        <v>8276.26</v>
      </c>
      <c r="L54" s="6">
        <f t="shared" si="0"/>
        <v>2318.37</v>
      </c>
    </row>
    <row r="55" spans="1:12" x14ac:dyDescent="0.4">
      <c r="A55" s="4" t="s">
        <v>79</v>
      </c>
      <c r="B55" s="4" t="s">
        <v>63</v>
      </c>
      <c r="C55" s="4">
        <v>300.35000000000002</v>
      </c>
      <c r="D55" s="4"/>
      <c r="E55" s="4">
        <v>314.35000000000002</v>
      </c>
      <c r="F55" s="4"/>
      <c r="G55" s="4">
        <f t="shared" si="2"/>
        <v>14</v>
      </c>
      <c r="I55" s="4" t="s">
        <v>78</v>
      </c>
      <c r="J55" s="4" t="s">
        <v>61</v>
      </c>
      <c r="K55" s="4">
        <v>651.29999999999995</v>
      </c>
      <c r="L55" s="4">
        <f t="shared" si="0"/>
        <v>336.94999999999993</v>
      </c>
    </row>
    <row r="56" spans="1:12" x14ac:dyDescent="0.4">
      <c r="A56" s="4" t="s">
        <v>80</v>
      </c>
      <c r="B56" s="4" t="s">
        <v>65</v>
      </c>
      <c r="C56" s="6">
        <v>14937.39</v>
      </c>
      <c r="D56" s="6"/>
      <c r="E56" s="6">
        <v>14995.71</v>
      </c>
      <c r="F56" s="4"/>
      <c r="G56" s="6">
        <f t="shared" si="2"/>
        <v>58.319999999999709</v>
      </c>
      <c r="I56" s="4" t="s">
        <v>82</v>
      </c>
      <c r="J56" s="4" t="s">
        <v>69</v>
      </c>
      <c r="K56" s="4">
        <v>286.32</v>
      </c>
      <c r="L56" s="4">
        <f t="shared" si="0"/>
        <v>-14709.39</v>
      </c>
    </row>
    <row r="57" spans="1:12" x14ac:dyDescent="0.4">
      <c r="A57" s="4" t="s">
        <v>81</v>
      </c>
      <c r="B57" s="4" t="s">
        <v>67</v>
      </c>
      <c r="C57" s="6">
        <v>21771.98</v>
      </c>
      <c r="D57" s="6"/>
      <c r="E57" s="6">
        <v>21888.5</v>
      </c>
      <c r="F57" s="4"/>
      <c r="G57" s="6">
        <f t="shared" si="2"/>
        <v>116.52000000000044</v>
      </c>
      <c r="L57">
        <f t="shared" si="0"/>
        <v>-21888.5</v>
      </c>
    </row>
    <row r="58" spans="1:12" x14ac:dyDescent="0.4">
      <c r="A58" s="4" t="s">
        <v>82</v>
      </c>
      <c r="B58" s="4" t="s">
        <v>69</v>
      </c>
      <c r="C58" s="4">
        <v>520.11</v>
      </c>
      <c r="D58" s="4"/>
      <c r="E58" s="4">
        <v>876.3</v>
      </c>
      <c r="F58" s="4"/>
      <c r="G58" s="4">
        <f t="shared" si="2"/>
        <v>356.18999999999994</v>
      </c>
      <c r="L58">
        <f t="shared" si="0"/>
        <v>-876.3</v>
      </c>
    </row>
    <row r="59" spans="1:12" x14ac:dyDescent="0.4">
      <c r="A59" s="4" t="s">
        <v>83</v>
      </c>
      <c r="B59" s="4" t="s">
        <v>84</v>
      </c>
      <c r="C59" s="6">
        <v>61797.47</v>
      </c>
      <c r="D59" s="6"/>
      <c r="E59" s="6">
        <v>65680.52</v>
      </c>
      <c r="F59" s="4"/>
      <c r="G59" s="6">
        <f t="shared" si="2"/>
        <v>3883.0500000000029</v>
      </c>
      <c r="I59" s="4" t="s">
        <v>83</v>
      </c>
      <c r="J59" s="4" t="s">
        <v>84</v>
      </c>
      <c r="K59" s="6">
        <v>60996.03</v>
      </c>
      <c r="L59" s="6">
        <f t="shared" si="0"/>
        <v>-4684.4900000000052</v>
      </c>
    </row>
    <row r="60" spans="1:12" x14ac:dyDescent="0.4">
      <c r="A60" s="4" t="s">
        <v>85</v>
      </c>
      <c r="B60" s="4" t="s">
        <v>73</v>
      </c>
      <c r="C60" s="6">
        <v>18523.580000000002</v>
      </c>
      <c r="D60" s="6"/>
      <c r="E60" s="6">
        <v>19482.71</v>
      </c>
      <c r="F60" s="4"/>
      <c r="G60" s="6">
        <f t="shared" si="2"/>
        <v>959.12999999999738</v>
      </c>
      <c r="I60" s="4" t="s">
        <v>85</v>
      </c>
      <c r="J60" s="4" t="s">
        <v>73</v>
      </c>
      <c r="K60" s="6">
        <v>10343.969999999999</v>
      </c>
      <c r="L60" s="6">
        <f t="shared" si="0"/>
        <v>-9138.74</v>
      </c>
    </row>
    <row r="61" spans="1:12" x14ac:dyDescent="0.4">
      <c r="A61" s="4" t="s">
        <v>86</v>
      </c>
      <c r="B61" s="4" t="s">
        <v>55</v>
      </c>
      <c r="C61" s="6">
        <v>1218</v>
      </c>
      <c r="D61" s="6"/>
      <c r="E61" s="6">
        <v>1318.5</v>
      </c>
      <c r="F61" s="4"/>
      <c r="G61" s="6">
        <f t="shared" si="2"/>
        <v>100.5</v>
      </c>
      <c r="I61" s="4" t="s">
        <v>86</v>
      </c>
      <c r="J61" s="4" t="s">
        <v>55</v>
      </c>
      <c r="K61" s="6">
        <v>2135.3200000000002</v>
      </c>
      <c r="L61" s="6">
        <f t="shared" si="0"/>
        <v>816.82000000000016</v>
      </c>
    </row>
    <row r="62" spans="1:12" x14ac:dyDescent="0.4">
      <c r="I62" s="4" t="s">
        <v>455</v>
      </c>
      <c r="J62" s="4" t="s">
        <v>57</v>
      </c>
      <c r="K62" s="4">
        <v>676.04</v>
      </c>
      <c r="L62" s="4">
        <f t="shared" si="0"/>
        <v>676.04</v>
      </c>
    </row>
    <row r="63" spans="1:12" x14ac:dyDescent="0.4">
      <c r="A63" s="4" t="s">
        <v>87</v>
      </c>
      <c r="B63" s="4" t="s">
        <v>61</v>
      </c>
      <c r="C63" s="6">
        <v>7866.61</v>
      </c>
      <c r="D63" s="6"/>
      <c r="E63" s="6">
        <v>8767.58</v>
      </c>
      <c r="F63" s="4"/>
      <c r="G63" s="6">
        <f t="shared" ref="G63:G74" si="3">E63-C63</f>
        <v>900.97000000000025</v>
      </c>
      <c r="I63" s="4" t="s">
        <v>87</v>
      </c>
      <c r="J63" s="4" t="s">
        <v>61</v>
      </c>
      <c r="K63" s="6">
        <v>13009.97</v>
      </c>
      <c r="L63" s="6">
        <f t="shared" si="0"/>
        <v>4242.3899999999994</v>
      </c>
    </row>
    <row r="64" spans="1:12" x14ac:dyDescent="0.4">
      <c r="A64" s="4" t="s">
        <v>88</v>
      </c>
      <c r="B64" s="4" t="s">
        <v>89</v>
      </c>
      <c r="C64" s="6">
        <v>16505.560000000001</v>
      </c>
      <c r="D64" s="6"/>
      <c r="E64" s="6">
        <v>16486.310000000001</v>
      </c>
      <c r="F64" s="4"/>
      <c r="G64" s="6">
        <f t="shared" si="3"/>
        <v>-19.25</v>
      </c>
      <c r="I64" s="4" t="s">
        <v>88</v>
      </c>
      <c r="J64" s="4" t="s">
        <v>89</v>
      </c>
      <c r="K64" s="6">
        <v>13604.6</v>
      </c>
      <c r="L64" s="6">
        <f t="shared" si="0"/>
        <v>-2881.7100000000009</v>
      </c>
    </row>
    <row r="65" spans="1:12" x14ac:dyDescent="0.4">
      <c r="A65" s="4" t="s">
        <v>90</v>
      </c>
      <c r="B65" s="4" t="s">
        <v>91</v>
      </c>
      <c r="C65" s="6">
        <v>8661.02</v>
      </c>
      <c r="D65" s="6"/>
      <c r="E65" s="6">
        <v>9138.4</v>
      </c>
      <c r="F65" s="4"/>
      <c r="G65" s="6">
        <f t="shared" si="3"/>
        <v>477.3799999999992</v>
      </c>
      <c r="I65" s="4" t="s">
        <v>90</v>
      </c>
      <c r="J65" s="4" t="s">
        <v>91</v>
      </c>
      <c r="K65" s="6">
        <v>6712</v>
      </c>
      <c r="L65" s="6">
        <f t="shared" si="0"/>
        <v>-2426.3999999999996</v>
      </c>
    </row>
    <row r="66" spans="1:12" x14ac:dyDescent="0.4">
      <c r="A66" s="4" t="s">
        <v>92</v>
      </c>
      <c r="B66" s="4" t="s">
        <v>93</v>
      </c>
      <c r="C66" s="6">
        <v>6559.36</v>
      </c>
      <c r="D66" s="6"/>
      <c r="E66" s="6">
        <v>7713.75</v>
      </c>
      <c r="F66" s="4"/>
      <c r="G66" s="6">
        <f t="shared" si="3"/>
        <v>1154.3900000000003</v>
      </c>
      <c r="I66" s="4" t="s">
        <v>92</v>
      </c>
      <c r="J66" s="4" t="s">
        <v>93</v>
      </c>
      <c r="K66" s="6">
        <v>5668.67</v>
      </c>
      <c r="L66" s="6">
        <f t="shared" si="0"/>
        <v>-2045.08</v>
      </c>
    </row>
    <row r="67" spans="1:12" x14ac:dyDescent="0.4">
      <c r="A67" s="4" t="s">
        <v>94</v>
      </c>
      <c r="B67" s="4" t="s">
        <v>69</v>
      </c>
      <c r="C67" s="6">
        <v>2463.34</v>
      </c>
      <c r="D67" s="6"/>
      <c r="E67" s="6">
        <v>2773.27</v>
      </c>
      <c r="F67" s="4"/>
      <c r="G67" s="6">
        <f t="shared" si="3"/>
        <v>309.92999999999984</v>
      </c>
      <c r="I67" s="4" t="s">
        <v>94</v>
      </c>
      <c r="J67" s="4" t="s">
        <v>69</v>
      </c>
      <c r="K67" s="6">
        <v>8845.4599999999991</v>
      </c>
      <c r="L67" s="6">
        <f t="shared" si="0"/>
        <v>6072.1899999999987</v>
      </c>
    </row>
    <row r="68" spans="1:12" x14ac:dyDescent="0.4">
      <c r="A68" s="4" t="s">
        <v>95</v>
      </c>
      <c r="B68" s="4" t="s">
        <v>96</v>
      </c>
      <c r="C68" s="6">
        <v>57410.42</v>
      </c>
      <c r="D68" s="6"/>
      <c r="E68" s="6">
        <v>60786.78</v>
      </c>
      <c r="F68" s="4"/>
      <c r="G68" s="6">
        <f t="shared" si="3"/>
        <v>3376.3600000000006</v>
      </c>
      <c r="I68" s="4" t="s">
        <v>95</v>
      </c>
      <c r="J68" s="4" t="s">
        <v>96</v>
      </c>
      <c r="K68" s="6">
        <v>56592.74</v>
      </c>
      <c r="L68" s="6">
        <f t="shared" si="0"/>
        <v>-4194.0400000000009</v>
      </c>
    </row>
    <row r="69" spans="1:12" x14ac:dyDescent="0.4">
      <c r="A69" s="4" t="s">
        <v>97</v>
      </c>
      <c r="B69" s="4" t="s">
        <v>73</v>
      </c>
      <c r="C69" s="6">
        <v>18888.97</v>
      </c>
      <c r="D69" s="6"/>
      <c r="E69" s="6">
        <v>19867.03</v>
      </c>
      <c r="F69" s="4"/>
      <c r="G69" s="6">
        <f t="shared" si="3"/>
        <v>978.05999999999767</v>
      </c>
      <c r="I69" s="4" t="s">
        <v>97</v>
      </c>
      <c r="J69" s="4" t="s">
        <v>73</v>
      </c>
      <c r="K69" s="6">
        <v>10343.969999999999</v>
      </c>
      <c r="L69" s="6">
        <f t="shared" si="0"/>
        <v>-9523.06</v>
      </c>
    </row>
    <row r="70" spans="1:12" x14ac:dyDescent="0.4">
      <c r="A70" s="4" t="s">
        <v>98</v>
      </c>
      <c r="B70" s="4" t="s">
        <v>55</v>
      </c>
      <c r="C70" s="6">
        <v>1031.24</v>
      </c>
      <c r="D70" s="6"/>
      <c r="E70" s="6">
        <v>1116.33</v>
      </c>
      <c r="F70" s="4"/>
      <c r="G70" s="6">
        <f t="shared" si="3"/>
        <v>85.089999999999918</v>
      </c>
      <c r="I70" s="4" t="s">
        <v>98</v>
      </c>
      <c r="J70" s="4" t="s">
        <v>55</v>
      </c>
      <c r="K70" s="6">
        <v>2307.37</v>
      </c>
      <c r="L70" s="6">
        <f t="shared" si="0"/>
        <v>1191.04</v>
      </c>
    </row>
    <row r="71" spans="1:12" x14ac:dyDescent="0.4">
      <c r="A71" s="4" t="s">
        <v>99</v>
      </c>
      <c r="B71" s="4" t="s">
        <v>61</v>
      </c>
      <c r="C71" s="6">
        <v>5688.81</v>
      </c>
      <c r="D71" s="6"/>
      <c r="E71" s="6">
        <v>6348.09</v>
      </c>
      <c r="F71" s="4"/>
      <c r="G71" s="6">
        <f t="shared" si="3"/>
        <v>659.27999999999975</v>
      </c>
      <c r="I71" s="4" t="s">
        <v>456</v>
      </c>
      <c r="J71" s="4" t="s">
        <v>57</v>
      </c>
      <c r="K71" s="4">
        <v>745.48</v>
      </c>
      <c r="L71" s="4">
        <f t="shared" ref="L71:L134" si="4">K71-E71</f>
        <v>-5602.6100000000006</v>
      </c>
    </row>
    <row r="72" spans="1:12" x14ac:dyDescent="0.4">
      <c r="A72" s="4" t="s">
        <v>100</v>
      </c>
      <c r="B72" s="4" t="s">
        <v>89</v>
      </c>
      <c r="C72" s="6">
        <v>14930.39</v>
      </c>
      <c r="D72" s="6"/>
      <c r="E72" s="6">
        <v>14838.74</v>
      </c>
      <c r="F72" s="4"/>
      <c r="G72" s="6">
        <f t="shared" si="3"/>
        <v>-91.649999999999636</v>
      </c>
      <c r="I72" s="4" t="s">
        <v>99</v>
      </c>
      <c r="J72" s="4" t="s">
        <v>61</v>
      </c>
      <c r="K72" s="6">
        <v>11370.92</v>
      </c>
      <c r="L72" s="6">
        <f t="shared" si="4"/>
        <v>-3467.8199999999997</v>
      </c>
    </row>
    <row r="73" spans="1:12" s="16" customFormat="1" x14ac:dyDescent="0.4">
      <c r="A73" s="4" t="s">
        <v>101</v>
      </c>
      <c r="B73" s="4" t="s">
        <v>91</v>
      </c>
      <c r="C73" s="6">
        <v>7507.31</v>
      </c>
      <c r="D73" s="6"/>
      <c r="E73" s="6">
        <v>7950.82</v>
      </c>
      <c r="F73" s="4"/>
      <c r="G73" s="6">
        <f t="shared" si="3"/>
        <v>443.50999999999931</v>
      </c>
      <c r="H73"/>
      <c r="I73" s="4" t="s">
        <v>100</v>
      </c>
      <c r="J73" s="4" t="s">
        <v>89</v>
      </c>
      <c r="K73" s="6">
        <v>12315.27</v>
      </c>
      <c r="L73" s="6">
        <f t="shared" si="4"/>
        <v>4364.4500000000007</v>
      </c>
    </row>
    <row r="74" spans="1:12" x14ac:dyDescent="0.4">
      <c r="A74" s="4" t="s">
        <v>102</v>
      </c>
      <c r="B74" s="4" t="s">
        <v>93</v>
      </c>
      <c r="C74" s="6">
        <v>7510.09</v>
      </c>
      <c r="D74" s="6"/>
      <c r="E74" s="6">
        <v>8578.94</v>
      </c>
      <c r="F74" s="4"/>
      <c r="G74" s="6">
        <f t="shared" si="3"/>
        <v>1068.8500000000004</v>
      </c>
      <c r="I74" s="4" t="s">
        <v>101</v>
      </c>
      <c r="J74" s="4" t="s">
        <v>91</v>
      </c>
      <c r="K74" s="6">
        <v>6181.18</v>
      </c>
      <c r="L74" s="6">
        <f t="shared" si="4"/>
        <v>-2397.7600000000002</v>
      </c>
    </row>
    <row r="75" spans="1:12" x14ac:dyDescent="0.4">
      <c r="A75" s="4" t="s">
        <v>103</v>
      </c>
      <c r="B75" s="4" t="s">
        <v>69</v>
      </c>
      <c r="C75" s="6">
        <v>1853.61</v>
      </c>
      <c r="D75" s="6"/>
      <c r="E75" s="6">
        <v>2086.83</v>
      </c>
      <c r="F75" s="4"/>
      <c r="G75" s="6">
        <f t="shared" ref="G75" si="5">E75-C75</f>
        <v>233.22000000000003</v>
      </c>
      <c r="I75" s="4" t="s">
        <v>102</v>
      </c>
      <c r="J75" s="4" t="s">
        <v>93</v>
      </c>
      <c r="K75" s="6">
        <v>5311.02</v>
      </c>
      <c r="L75" s="6">
        <f t="shared" si="4"/>
        <v>3224.1900000000005</v>
      </c>
    </row>
    <row r="76" spans="1:12" x14ac:dyDescent="0.4">
      <c r="I76" s="4" t="s">
        <v>103</v>
      </c>
      <c r="J76" s="4" t="s">
        <v>69</v>
      </c>
      <c r="K76" s="6">
        <v>8017.53</v>
      </c>
      <c r="L76" s="6">
        <f t="shared" si="4"/>
        <v>8017.53</v>
      </c>
    </row>
    <row r="77" spans="1:12" x14ac:dyDescent="0.4">
      <c r="A77" s="5" t="s">
        <v>104</v>
      </c>
      <c r="B77" s="5" t="s">
        <v>105</v>
      </c>
      <c r="C77" s="26">
        <v>580736.69999999995</v>
      </c>
      <c r="D77" s="26"/>
      <c r="E77" s="26">
        <v>610238.34</v>
      </c>
      <c r="F77" s="5"/>
      <c r="G77" s="26">
        <f>E77-C77</f>
        <v>29501.640000000014</v>
      </c>
      <c r="H77" s="16"/>
      <c r="I77" s="4" t="s">
        <v>104</v>
      </c>
      <c r="J77" s="5" t="s">
        <v>105</v>
      </c>
      <c r="K77" s="6">
        <v>823054.19</v>
      </c>
      <c r="L77" s="6">
        <f t="shared" si="4"/>
        <v>212815.84999999998</v>
      </c>
    </row>
    <row r="78" spans="1:12" x14ac:dyDescent="0.4">
      <c r="A78" s="4" t="s">
        <v>106</v>
      </c>
      <c r="B78" s="4" t="s">
        <v>107</v>
      </c>
      <c r="C78" s="6">
        <v>367888.76</v>
      </c>
      <c r="D78" s="6"/>
      <c r="E78" s="6">
        <v>385347.61</v>
      </c>
      <c r="F78" s="4"/>
      <c r="G78" s="6">
        <f>E78-C78</f>
        <v>17458.849999999977</v>
      </c>
      <c r="I78" s="4" t="s">
        <v>106</v>
      </c>
      <c r="J78" s="4" t="s">
        <v>107</v>
      </c>
      <c r="K78" s="6">
        <v>492292.31</v>
      </c>
      <c r="L78" s="6">
        <f t="shared" si="4"/>
        <v>106944.70000000001</v>
      </c>
    </row>
    <row r="79" spans="1:12" x14ac:dyDescent="0.4">
      <c r="A79" s="4" t="s">
        <v>108</v>
      </c>
      <c r="B79" s="4" t="s">
        <v>73</v>
      </c>
      <c r="C79" s="6">
        <v>47271.47</v>
      </c>
      <c r="D79" s="6"/>
      <c r="E79" s="6">
        <v>49719.14</v>
      </c>
      <c r="F79" s="4"/>
      <c r="G79" s="6">
        <f>E79-C79</f>
        <v>2447.6699999999983</v>
      </c>
      <c r="I79" s="4" t="s">
        <v>108</v>
      </c>
      <c r="J79" s="4" t="s">
        <v>73</v>
      </c>
      <c r="K79" s="6">
        <v>26943.72</v>
      </c>
      <c r="L79" s="6">
        <f t="shared" si="4"/>
        <v>-22775.42</v>
      </c>
    </row>
    <row r="80" spans="1:12" x14ac:dyDescent="0.4">
      <c r="I80" s="4" t="s">
        <v>457</v>
      </c>
      <c r="J80" s="4" t="s">
        <v>55</v>
      </c>
      <c r="K80" s="6">
        <v>30248.6</v>
      </c>
      <c r="L80" s="6">
        <f t="shared" si="4"/>
        <v>30248.6</v>
      </c>
    </row>
    <row r="81" spans="1:12" x14ac:dyDescent="0.4">
      <c r="A81" s="4" t="s">
        <v>109</v>
      </c>
      <c r="B81" s="4" t="s">
        <v>57</v>
      </c>
      <c r="C81" s="6">
        <v>2883.76</v>
      </c>
      <c r="D81" s="6"/>
      <c r="E81" s="6">
        <v>3141.46</v>
      </c>
      <c r="F81" s="4"/>
      <c r="G81" s="6">
        <f t="shared" ref="G81:G87" si="6">E81-C81</f>
        <v>257.69999999999982</v>
      </c>
      <c r="I81" s="4" t="s">
        <v>109</v>
      </c>
      <c r="J81" s="4" t="s">
        <v>57</v>
      </c>
      <c r="K81" s="6">
        <v>10358.75</v>
      </c>
      <c r="L81" s="6">
        <f t="shared" si="4"/>
        <v>7217.29</v>
      </c>
    </row>
    <row r="82" spans="1:12" x14ac:dyDescent="0.4">
      <c r="A82" s="4" t="s">
        <v>110</v>
      </c>
      <c r="B82" s="4" t="s">
        <v>61</v>
      </c>
      <c r="C82" s="6">
        <v>111293.77</v>
      </c>
      <c r="D82" s="6"/>
      <c r="E82" s="6">
        <v>126160.78</v>
      </c>
      <c r="F82" s="4"/>
      <c r="G82" s="6">
        <f t="shared" si="6"/>
        <v>14867.009999999995</v>
      </c>
      <c r="I82" s="4" t="s">
        <v>110</v>
      </c>
      <c r="J82" s="4" t="s">
        <v>61</v>
      </c>
      <c r="K82" s="6">
        <v>226527.1</v>
      </c>
      <c r="L82" s="6">
        <f t="shared" si="4"/>
        <v>100366.32</v>
      </c>
    </row>
    <row r="83" spans="1:12" x14ac:dyDescent="0.4">
      <c r="A83" s="4" t="s">
        <v>111</v>
      </c>
      <c r="B83" s="4" t="s">
        <v>89</v>
      </c>
      <c r="C83" s="6">
        <v>162701.07</v>
      </c>
      <c r="D83" s="6"/>
      <c r="E83" s="6">
        <v>161048.69</v>
      </c>
      <c r="F83" s="4"/>
      <c r="G83" s="6">
        <f t="shared" si="6"/>
        <v>-1652.3800000000047</v>
      </c>
      <c r="I83" s="4" t="s">
        <v>111</v>
      </c>
      <c r="J83" s="4" t="s">
        <v>89</v>
      </c>
      <c r="K83" s="6">
        <v>104154.75</v>
      </c>
      <c r="L83" s="6">
        <f t="shared" si="4"/>
        <v>-56893.94</v>
      </c>
    </row>
    <row r="84" spans="1:12" x14ac:dyDescent="0.4">
      <c r="A84" s="4" t="s">
        <v>112</v>
      </c>
      <c r="B84" s="4" t="s">
        <v>113</v>
      </c>
      <c r="C84" s="6">
        <v>12195.39</v>
      </c>
      <c r="D84" s="6"/>
      <c r="E84" s="6">
        <v>12864.39</v>
      </c>
      <c r="F84" s="4"/>
      <c r="G84" s="6">
        <f t="shared" si="6"/>
        <v>669</v>
      </c>
      <c r="I84" s="4" t="s">
        <v>458</v>
      </c>
      <c r="J84" s="4" t="s">
        <v>69</v>
      </c>
      <c r="K84" s="6">
        <v>61646.239999999998</v>
      </c>
      <c r="L84" s="6">
        <f t="shared" si="4"/>
        <v>48781.85</v>
      </c>
    </row>
    <row r="85" spans="1:12" x14ac:dyDescent="0.4">
      <c r="A85" s="4" t="s">
        <v>114</v>
      </c>
      <c r="B85" s="4" t="s">
        <v>115</v>
      </c>
      <c r="C85" s="6">
        <v>31543.3</v>
      </c>
      <c r="D85" s="6"/>
      <c r="E85" s="6">
        <v>32413.15</v>
      </c>
      <c r="F85" s="4"/>
      <c r="G85" s="6">
        <f t="shared" si="6"/>
        <v>869.85000000000218</v>
      </c>
      <c r="I85" s="4" t="s">
        <v>114</v>
      </c>
      <c r="J85" s="4" t="s">
        <v>115</v>
      </c>
      <c r="K85" s="6">
        <v>32413.15</v>
      </c>
      <c r="L85" s="6">
        <f t="shared" si="4"/>
        <v>0</v>
      </c>
    </row>
    <row r="86" spans="1:12" x14ac:dyDescent="0.4">
      <c r="A86" s="4" t="s">
        <v>116</v>
      </c>
      <c r="B86" s="4" t="s">
        <v>117</v>
      </c>
      <c r="C86" s="6">
        <v>172653.52</v>
      </c>
      <c r="D86" s="6"/>
      <c r="E86" s="6">
        <v>180372.86</v>
      </c>
      <c r="F86" s="4"/>
      <c r="G86" s="6">
        <f t="shared" si="6"/>
        <v>7719.3399999999965</v>
      </c>
      <c r="I86" s="4" t="s">
        <v>116</v>
      </c>
      <c r="J86" s="4" t="s">
        <v>117</v>
      </c>
      <c r="K86" s="6">
        <v>227303.95</v>
      </c>
      <c r="L86" s="6">
        <f t="shared" si="4"/>
        <v>46931.090000000026</v>
      </c>
    </row>
    <row r="87" spans="1:12" x14ac:dyDescent="0.4">
      <c r="A87" s="4" t="s">
        <v>118</v>
      </c>
      <c r="B87" s="4" t="s">
        <v>73</v>
      </c>
      <c r="C87" s="6">
        <v>47271.47</v>
      </c>
      <c r="D87" s="6"/>
      <c r="E87" s="6">
        <v>49719.14</v>
      </c>
      <c r="F87" s="4"/>
      <c r="G87" s="6">
        <f t="shared" si="6"/>
        <v>2447.6699999999983</v>
      </c>
      <c r="I87" s="4" t="s">
        <v>118</v>
      </c>
      <c r="J87" s="4" t="s">
        <v>73</v>
      </c>
      <c r="K87" s="6">
        <v>26943.72</v>
      </c>
      <c r="L87" s="6">
        <f t="shared" si="4"/>
        <v>-22775.42</v>
      </c>
    </row>
    <row r="88" spans="1:12" x14ac:dyDescent="0.4">
      <c r="I88" s="4" t="s">
        <v>459</v>
      </c>
      <c r="J88" s="4" t="s">
        <v>55</v>
      </c>
      <c r="K88" s="6">
        <v>11802.79</v>
      </c>
      <c r="L88" s="6">
        <f t="shared" si="4"/>
        <v>11802.79</v>
      </c>
    </row>
    <row r="89" spans="1:12" x14ac:dyDescent="0.4">
      <c r="A89" s="4" t="s">
        <v>119</v>
      </c>
      <c r="B89" s="4" t="s">
        <v>57</v>
      </c>
      <c r="C89" s="4">
        <v>796.81</v>
      </c>
      <c r="D89" s="4"/>
      <c r="E89" s="4">
        <v>868.01</v>
      </c>
      <c r="F89" s="4"/>
      <c r="G89" s="4">
        <f t="shared" ref="G89:G94" si="7">E89-C89</f>
        <v>71.200000000000045</v>
      </c>
      <c r="I89" s="4" t="s">
        <v>119</v>
      </c>
      <c r="J89" s="4" t="s">
        <v>57</v>
      </c>
      <c r="K89" s="6">
        <v>3619.65</v>
      </c>
      <c r="L89" s="6">
        <f t="shared" si="4"/>
        <v>2751.6400000000003</v>
      </c>
    </row>
    <row r="90" spans="1:12" x14ac:dyDescent="0.4">
      <c r="A90" s="4" t="s">
        <v>120</v>
      </c>
      <c r="B90" s="4" t="s">
        <v>89</v>
      </c>
      <c r="C90" s="6">
        <v>68880.17</v>
      </c>
      <c r="D90" s="6"/>
      <c r="E90" s="6">
        <v>68236.97</v>
      </c>
      <c r="F90" s="4"/>
      <c r="G90" s="6">
        <f t="shared" si="7"/>
        <v>-643.19999999999709</v>
      </c>
      <c r="I90" s="4" t="s">
        <v>120</v>
      </c>
      <c r="J90" s="4" t="s">
        <v>89</v>
      </c>
      <c r="K90" s="6">
        <v>71966.16</v>
      </c>
      <c r="L90" s="6">
        <f t="shared" si="4"/>
        <v>3729.1900000000023</v>
      </c>
    </row>
    <row r="91" spans="1:12" s="16" customFormat="1" x14ac:dyDescent="0.4">
      <c r="A91" s="4" t="s">
        <v>121</v>
      </c>
      <c r="B91" s="4" t="s">
        <v>122</v>
      </c>
      <c r="C91" s="6">
        <v>39268.46</v>
      </c>
      <c r="D91" s="6"/>
      <c r="E91" s="6">
        <v>44514.080000000002</v>
      </c>
      <c r="F91" s="4"/>
      <c r="G91" s="6">
        <f t="shared" si="7"/>
        <v>5245.6200000000026</v>
      </c>
      <c r="H91"/>
      <c r="I91" s="4" t="s">
        <v>121</v>
      </c>
      <c r="J91" s="4" t="s">
        <v>122</v>
      </c>
      <c r="K91" s="6">
        <v>72205.53</v>
      </c>
      <c r="L91" s="6">
        <f t="shared" si="4"/>
        <v>27691.449999999997</v>
      </c>
    </row>
    <row r="92" spans="1:12" x14ac:dyDescent="0.4">
      <c r="A92" s="4" t="s">
        <v>123</v>
      </c>
      <c r="B92" s="4" t="s">
        <v>113</v>
      </c>
      <c r="C92" s="6">
        <v>5307</v>
      </c>
      <c r="D92" s="6"/>
      <c r="E92" s="6">
        <v>5598.13</v>
      </c>
      <c r="F92" s="4"/>
      <c r="G92" s="6">
        <f t="shared" si="7"/>
        <v>291.13000000000011</v>
      </c>
      <c r="I92" s="4" t="s">
        <v>460</v>
      </c>
      <c r="J92" s="4" t="s">
        <v>69</v>
      </c>
      <c r="K92" s="6">
        <v>29329.57</v>
      </c>
      <c r="L92" s="6">
        <f t="shared" si="4"/>
        <v>23731.439999999999</v>
      </c>
    </row>
    <row r="93" spans="1:12" x14ac:dyDescent="0.4">
      <c r="A93" s="4" t="s">
        <v>124</v>
      </c>
      <c r="B93" s="4" t="s">
        <v>115</v>
      </c>
      <c r="C93" s="6">
        <v>11129.61</v>
      </c>
      <c r="D93" s="6"/>
      <c r="E93" s="6">
        <v>11436.53</v>
      </c>
      <c r="F93" s="4"/>
      <c r="G93" s="6">
        <f t="shared" si="7"/>
        <v>306.92000000000007</v>
      </c>
      <c r="I93" s="4" t="s">
        <v>124</v>
      </c>
      <c r="J93" s="4" t="s">
        <v>115</v>
      </c>
      <c r="K93" s="6">
        <v>11436.53</v>
      </c>
      <c r="L93" s="6">
        <f t="shared" si="4"/>
        <v>0</v>
      </c>
    </row>
    <row r="94" spans="1:12" x14ac:dyDescent="0.4">
      <c r="A94" s="4" t="s">
        <v>125</v>
      </c>
      <c r="B94" s="4" t="s">
        <v>126</v>
      </c>
      <c r="C94" s="6">
        <v>40194.42</v>
      </c>
      <c r="D94" s="6"/>
      <c r="E94" s="6">
        <v>44517.87</v>
      </c>
      <c r="F94" s="4"/>
      <c r="G94" s="6">
        <f t="shared" si="7"/>
        <v>4323.4500000000044</v>
      </c>
      <c r="I94" s="4" t="s">
        <v>461</v>
      </c>
      <c r="J94" s="4" t="s">
        <v>126</v>
      </c>
      <c r="K94" s="6">
        <v>103457.93</v>
      </c>
      <c r="L94" s="6">
        <f t="shared" si="4"/>
        <v>58940.05999999999</v>
      </c>
    </row>
    <row r="95" spans="1:12" x14ac:dyDescent="0.4">
      <c r="I95" s="4" t="s">
        <v>462</v>
      </c>
      <c r="J95" s="4" t="s">
        <v>16</v>
      </c>
      <c r="K95" s="6">
        <v>7492.75</v>
      </c>
      <c r="L95" s="6">
        <f t="shared" si="4"/>
        <v>7492.75</v>
      </c>
    </row>
    <row r="96" spans="1:12" x14ac:dyDescent="0.4">
      <c r="I96" s="4" t="s">
        <v>463</v>
      </c>
      <c r="J96" s="4" t="s">
        <v>18</v>
      </c>
      <c r="K96" s="6">
        <v>1059.53</v>
      </c>
      <c r="L96" s="6">
        <f t="shared" si="4"/>
        <v>1059.53</v>
      </c>
    </row>
    <row r="97" spans="1:12" x14ac:dyDescent="0.4">
      <c r="A97" s="4" t="s">
        <v>127</v>
      </c>
      <c r="B97" s="4" t="s">
        <v>128</v>
      </c>
      <c r="C97" s="6">
        <v>29316.07</v>
      </c>
      <c r="D97" s="6"/>
      <c r="E97" s="6">
        <v>33227.78</v>
      </c>
      <c r="F97" s="4"/>
      <c r="G97" s="6">
        <f t="shared" ref="G97:G111" si="8">E97-C97</f>
        <v>3911.7099999999991</v>
      </c>
      <c r="I97" s="4" t="s">
        <v>464</v>
      </c>
      <c r="J97" s="4" t="s">
        <v>128</v>
      </c>
      <c r="K97" s="6">
        <v>20014.16</v>
      </c>
      <c r="L97" s="6">
        <f t="shared" si="4"/>
        <v>-13213.619999999999</v>
      </c>
    </row>
    <row r="98" spans="1:12" x14ac:dyDescent="0.4">
      <c r="A98" s="4" t="s">
        <v>129</v>
      </c>
      <c r="B98" s="4" t="s">
        <v>130</v>
      </c>
      <c r="C98" s="6">
        <v>10878.35</v>
      </c>
      <c r="D98" s="6"/>
      <c r="E98" s="6">
        <v>11290.09</v>
      </c>
      <c r="F98" s="4"/>
      <c r="G98" s="6">
        <f t="shared" si="8"/>
        <v>411.73999999999978</v>
      </c>
      <c r="I98" s="4" t="s">
        <v>465</v>
      </c>
      <c r="J98" s="4" t="s">
        <v>130</v>
      </c>
      <c r="K98" s="6">
        <v>74891.490000000005</v>
      </c>
      <c r="L98" s="6">
        <f t="shared" si="4"/>
        <v>63601.400000000009</v>
      </c>
    </row>
    <row r="99" spans="1:12" x14ac:dyDescent="0.4">
      <c r="A99" s="5" t="s">
        <v>131</v>
      </c>
      <c r="B99" s="5" t="s">
        <v>132</v>
      </c>
      <c r="C99" s="26">
        <v>188780.6</v>
      </c>
      <c r="D99" s="26"/>
      <c r="E99" s="26">
        <v>196046.4</v>
      </c>
      <c r="F99" s="5"/>
      <c r="G99" s="26">
        <f t="shared" si="8"/>
        <v>7265.7999999999884</v>
      </c>
      <c r="H99" s="16"/>
      <c r="I99" s="4" t="s">
        <v>131</v>
      </c>
      <c r="J99" s="5" t="s">
        <v>132</v>
      </c>
      <c r="K99" s="6">
        <v>228050.16</v>
      </c>
      <c r="L99" s="6">
        <f t="shared" si="4"/>
        <v>32003.760000000009</v>
      </c>
    </row>
    <row r="100" spans="1:12" x14ac:dyDescent="0.4">
      <c r="A100" s="4" t="s">
        <v>133</v>
      </c>
      <c r="B100" s="4" t="s">
        <v>134</v>
      </c>
      <c r="C100" s="6">
        <v>154007.13</v>
      </c>
      <c r="D100" s="6"/>
      <c r="E100" s="6">
        <v>160011.28</v>
      </c>
      <c r="F100" s="4"/>
      <c r="G100" s="6">
        <f t="shared" si="8"/>
        <v>6004.1499999999942</v>
      </c>
      <c r="I100" s="4" t="s">
        <v>466</v>
      </c>
      <c r="J100" s="4" t="s">
        <v>134</v>
      </c>
      <c r="K100" s="6">
        <v>174625.35</v>
      </c>
      <c r="L100" s="6">
        <f t="shared" si="4"/>
        <v>14614.070000000007</v>
      </c>
    </row>
    <row r="101" spans="1:12" x14ac:dyDescent="0.4">
      <c r="A101" s="4" t="s">
        <v>135</v>
      </c>
      <c r="B101" s="4" t="s">
        <v>130</v>
      </c>
      <c r="C101" s="6">
        <v>139280.92000000001</v>
      </c>
      <c r="D101" s="6"/>
      <c r="E101" s="6">
        <v>144944.69</v>
      </c>
      <c r="F101" s="4"/>
      <c r="G101" s="6">
        <f t="shared" si="8"/>
        <v>5663.7699999999895</v>
      </c>
      <c r="I101" s="4" t="s">
        <v>467</v>
      </c>
      <c r="J101" s="4" t="s">
        <v>130</v>
      </c>
      <c r="K101" s="6">
        <v>148832.63</v>
      </c>
      <c r="L101" s="6">
        <f t="shared" si="4"/>
        <v>3887.9400000000023</v>
      </c>
    </row>
    <row r="102" spans="1:12" x14ac:dyDescent="0.4">
      <c r="A102" s="4" t="s">
        <v>136</v>
      </c>
      <c r="B102" s="4" t="s">
        <v>137</v>
      </c>
      <c r="C102" s="6">
        <v>14726.21</v>
      </c>
      <c r="D102" s="6"/>
      <c r="E102" s="6">
        <v>15066.59</v>
      </c>
      <c r="F102" s="4"/>
      <c r="G102" s="6">
        <f t="shared" si="8"/>
        <v>340.38000000000102</v>
      </c>
      <c r="I102" s="4" t="s">
        <v>468</v>
      </c>
      <c r="J102" s="4" t="s">
        <v>137</v>
      </c>
      <c r="K102" s="6">
        <v>25792.720000000001</v>
      </c>
      <c r="L102" s="6">
        <f t="shared" si="4"/>
        <v>10726.130000000001</v>
      </c>
    </row>
    <row r="103" spans="1:12" x14ac:dyDescent="0.4">
      <c r="A103" s="4" t="s">
        <v>138</v>
      </c>
      <c r="B103" s="4" t="s">
        <v>139</v>
      </c>
      <c r="C103" s="6">
        <v>24104.26</v>
      </c>
      <c r="D103" s="6"/>
      <c r="E103" s="6">
        <v>24318.92</v>
      </c>
      <c r="F103" s="4"/>
      <c r="G103" s="6">
        <f t="shared" si="8"/>
        <v>214.65999999999985</v>
      </c>
      <c r="I103" s="4" t="s">
        <v>133</v>
      </c>
      <c r="J103" s="4" t="s">
        <v>139</v>
      </c>
      <c r="K103" s="6">
        <v>39257.199999999997</v>
      </c>
      <c r="L103" s="6">
        <f t="shared" si="4"/>
        <v>14938.279999999999</v>
      </c>
    </row>
    <row r="104" spans="1:12" s="16" customFormat="1" x14ac:dyDescent="0.4">
      <c r="A104" s="4" t="s">
        <v>140</v>
      </c>
      <c r="B104" s="4" t="s">
        <v>141</v>
      </c>
      <c r="C104" s="6">
        <v>24104.26</v>
      </c>
      <c r="D104" s="6"/>
      <c r="E104" s="6">
        <v>24318.92</v>
      </c>
      <c r="F104" s="4"/>
      <c r="G104" s="6">
        <f t="shared" si="8"/>
        <v>214.65999999999985</v>
      </c>
      <c r="H104"/>
      <c r="I104" s="4" t="s">
        <v>469</v>
      </c>
      <c r="J104" s="4" t="s">
        <v>470</v>
      </c>
      <c r="K104" s="6">
        <v>35772.26</v>
      </c>
      <c r="L104" s="6">
        <f t="shared" si="4"/>
        <v>11453.340000000004</v>
      </c>
    </row>
    <row r="105" spans="1:12" x14ac:dyDescent="0.4">
      <c r="A105" s="4" t="s">
        <v>142</v>
      </c>
      <c r="B105" s="4" t="s">
        <v>143</v>
      </c>
      <c r="C105" s="6">
        <v>5308.71</v>
      </c>
      <c r="D105" s="6"/>
      <c r="E105" s="6">
        <v>5894.2</v>
      </c>
      <c r="F105" s="4"/>
      <c r="G105" s="6">
        <f t="shared" si="8"/>
        <v>585.48999999999978</v>
      </c>
      <c r="I105" s="4" t="s">
        <v>471</v>
      </c>
      <c r="J105" s="4" t="s">
        <v>141</v>
      </c>
      <c r="K105" s="6">
        <v>3484.94</v>
      </c>
      <c r="L105" s="6">
        <f t="shared" si="4"/>
        <v>-2409.2599999999998</v>
      </c>
    </row>
    <row r="106" spans="1:12" x14ac:dyDescent="0.4">
      <c r="A106" s="4" t="s">
        <v>144</v>
      </c>
      <c r="B106" s="4" t="s">
        <v>16</v>
      </c>
      <c r="C106" s="6">
        <v>4953.6000000000004</v>
      </c>
      <c r="D106" s="6"/>
      <c r="E106" s="6">
        <v>5534.1</v>
      </c>
      <c r="F106" s="4"/>
      <c r="G106" s="6">
        <f t="shared" si="8"/>
        <v>580.5</v>
      </c>
      <c r="I106" s="4" t="s">
        <v>138</v>
      </c>
      <c r="J106" s="4" t="s">
        <v>143</v>
      </c>
      <c r="K106" s="6">
        <v>8345.61</v>
      </c>
      <c r="L106" s="6">
        <f t="shared" si="4"/>
        <v>2811.51</v>
      </c>
    </row>
    <row r="107" spans="1:12" x14ac:dyDescent="0.4">
      <c r="A107" s="4" t="s">
        <v>145</v>
      </c>
      <c r="B107" s="4" t="s">
        <v>137</v>
      </c>
      <c r="C107" s="4">
        <v>355.11</v>
      </c>
      <c r="D107" s="4"/>
      <c r="E107" s="4">
        <v>360.1</v>
      </c>
      <c r="F107" s="4"/>
      <c r="G107" s="4">
        <f t="shared" si="8"/>
        <v>4.9900000000000091</v>
      </c>
      <c r="I107" s="4" t="s">
        <v>472</v>
      </c>
      <c r="J107" s="4" t="s">
        <v>16</v>
      </c>
      <c r="K107" s="6">
        <v>5534.1</v>
      </c>
      <c r="L107" s="6">
        <f t="shared" si="4"/>
        <v>5174</v>
      </c>
    </row>
    <row r="108" spans="1:12" x14ac:dyDescent="0.4">
      <c r="A108" s="4" t="s">
        <v>146</v>
      </c>
      <c r="B108" s="4" t="s">
        <v>147</v>
      </c>
      <c r="C108" s="6">
        <v>5360.5</v>
      </c>
      <c r="D108" s="6"/>
      <c r="E108" s="6">
        <v>5822</v>
      </c>
      <c r="F108" s="4"/>
      <c r="G108" s="6">
        <f t="shared" si="8"/>
        <v>461.5</v>
      </c>
      <c r="I108" s="4" t="s">
        <v>473</v>
      </c>
      <c r="J108" s="4" t="s">
        <v>130</v>
      </c>
      <c r="K108" s="6">
        <v>2451.41</v>
      </c>
      <c r="L108" s="6">
        <f t="shared" si="4"/>
        <v>-3370.59</v>
      </c>
    </row>
    <row r="109" spans="1:12" s="16" customFormat="1" x14ac:dyDescent="0.4">
      <c r="A109" s="4" t="s">
        <v>148</v>
      </c>
      <c r="B109" s="4" t="s">
        <v>16</v>
      </c>
      <c r="C109" s="6">
        <v>5360.5</v>
      </c>
      <c r="D109" s="6"/>
      <c r="E109" s="6">
        <v>5822</v>
      </c>
      <c r="F109" s="4"/>
      <c r="G109" s="6">
        <f t="shared" si="8"/>
        <v>461.5</v>
      </c>
      <c r="H109"/>
      <c r="I109" s="4" t="s">
        <v>474</v>
      </c>
      <c r="J109" s="4" t="s">
        <v>137</v>
      </c>
      <c r="K109" s="4">
        <v>360.1</v>
      </c>
      <c r="L109" s="4">
        <f t="shared" si="4"/>
        <v>-5461.9</v>
      </c>
    </row>
    <row r="110" spans="1:12" x14ac:dyDescent="0.4">
      <c r="A110" s="4" t="s">
        <v>149</v>
      </c>
      <c r="B110" s="4" t="s">
        <v>150</v>
      </c>
      <c r="C110" s="4">
        <v>0</v>
      </c>
      <c r="D110" s="4"/>
      <c r="E110" s="4">
        <v>0</v>
      </c>
      <c r="F110" s="4"/>
      <c r="G110" s="4">
        <f t="shared" si="8"/>
        <v>0</v>
      </c>
      <c r="I110" s="4" t="s">
        <v>142</v>
      </c>
      <c r="J110" s="4" t="s">
        <v>147</v>
      </c>
      <c r="K110" s="6">
        <v>5822</v>
      </c>
      <c r="L110" s="6">
        <f t="shared" si="4"/>
        <v>5822</v>
      </c>
    </row>
    <row r="111" spans="1:12" x14ac:dyDescent="0.4">
      <c r="A111" s="4" t="s">
        <v>151</v>
      </c>
      <c r="B111" s="4" t="s">
        <v>152</v>
      </c>
      <c r="C111" s="4">
        <v>0</v>
      </c>
      <c r="D111" s="4"/>
      <c r="E111" s="4">
        <v>0</v>
      </c>
      <c r="F111" s="4"/>
      <c r="G111" s="4">
        <f t="shared" si="8"/>
        <v>0</v>
      </c>
      <c r="I111" s="4" t="s">
        <v>144</v>
      </c>
      <c r="J111" s="4" t="s">
        <v>16</v>
      </c>
      <c r="K111" s="6">
        <v>5822</v>
      </c>
      <c r="L111" s="6">
        <f t="shared" si="4"/>
        <v>5822</v>
      </c>
    </row>
    <row r="112" spans="1:12" x14ac:dyDescent="0.4">
      <c r="A112" s="5" t="s">
        <v>153</v>
      </c>
      <c r="I112" s="4" t="s">
        <v>146</v>
      </c>
      <c r="J112" s="4" t="s">
        <v>150</v>
      </c>
      <c r="K112" s="4">
        <v>0</v>
      </c>
      <c r="L112" s="4">
        <f t="shared" si="4"/>
        <v>0</v>
      </c>
    </row>
    <row r="113" spans="1:12" x14ac:dyDescent="0.4">
      <c r="A113" s="4" t="s">
        <v>155</v>
      </c>
      <c r="I113" s="4" t="s">
        <v>475</v>
      </c>
      <c r="J113" s="4" t="s">
        <v>152</v>
      </c>
      <c r="K113" s="4">
        <v>0</v>
      </c>
      <c r="L113" s="4">
        <f t="shared" si="4"/>
        <v>0</v>
      </c>
    </row>
    <row r="114" spans="1:12" s="16" customFormat="1" x14ac:dyDescent="0.4">
      <c r="A114" s="4" t="s">
        <v>157</v>
      </c>
      <c r="B114" s="5" t="s">
        <v>154</v>
      </c>
      <c r="C114" s="26">
        <v>291309.23</v>
      </c>
      <c r="D114" s="26"/>
      <c r="E114" s="26">
        <v>302599.42</v>
      </c>
      <c r="F114" s="5"/>
      <c r="G114" s="26">
        <f>E114-C114</f>
        <v>11290.190000000002</v>
      </c>
      <c r="I114" s="4" t="s">
        <v>153</v>
      </c>
      <c r="J114" s="5" t="s">
        <v>154</v>
      </c>
      <c r="K114" s="6">
        <v>285969.36</v>
      </c>
      <c r="L114" s="6">
        <f t="shared" si="4"/>
        <v>-16630.059999999998</v>
      </c>
    </row>
    <row r="115" spans="1:12" x14ac:dyDescent="0.4">
      <c r="A115" s="4" t="s">
        <v>159</v>
      </c>
      <c r="B115" s="4" t="s">
        <v>156</v>
      </c>
      <c r="C115" s="6">
        <v>89658.61</v>
      </c>
      <c r="D115" s="6"/>
      <c r="E115" s="6">
        <v>98975.06</v>
      </c>
      <c r="F115" s="4"/>
      <c r="G115" s="6">
        <f>E115-C115</f>
        <v>9316.4499999999971</v>
      </c>
      <c r="I115" s="4" t="s">
        <v>476</v>
      </c>
      <c r="J115" s="4" t="s">
        <v>156</v>
      </c>
      <c r="K115" s="6">
        <v>58856.18</v>
      </c>
      <c r="L115" s="6">
        <f t="shared" si="4"/>
        <v>-40118.879999999997</v>
      </c>
    </row>
    <row r="116" spans="1:12" x14ac:dyDescent="0.4">
      <c r="A116" s="4" t="s">
        <v>161</v>
      </c>
      <c r="B116" s="4" t="s">
        <v>158</v>
      </c>
      <c r="C116" s="6">
        <v>89658.61</v>
      </c>
      <c r="D116" s="6"/>
      <c r="E116" s="6">
        <v>98975.06</v>
      </c>
      <c r="F116" s="4"/>
      <c r="G116" s="6">
        <f>E116-C116</f>
        <v>9316.4499999999971</v>
      </c>
      <c r="I116" s="4" t="s">
        <v>477</v>
      </c>
      <c r="J116" s="4" t="s">
        <v>158</v>
      </c>
      <c r="K116" s="6">
        <v>58856.18</v>
      </c>
      <c r="L116" s="6">
        <f t="shared" si="4"/>
        <v>-40118.879999999997</v>
      </c>
    </row>
    <row r="117" spans="1:12" x14ac:dyDescent="0.4">
      <c r="A117" s="5" t="s">
        <v>162</v>
      </c>
      <c r="B117" s="4" t="s">
        <v>160</v>
      </c>
      <c r="C117" s="6">
        <v>201650.62</v>
      </c>
      <c r="D117" s="6"/>
      <c r="E117" s="6">
        <v>203624.36</v>
      </c>
      <c r="F117" s="4"/>
      <c r="G117" s="6">
        <f>E117-C117</f>
        <v>1973.7399999999907</v>
      </c>
      <c r="I117" s="4" t="s">
        <v>155</v>
      </c>
      <c r="J117" s="4" t="s">
        <v>160</v>
      </c>
      <c r="K117" s="6">
        <v>227113.18</v>
      </c>
      <c r="L117" s="6">
        <f t="shared" si="4"/>
        <v>23488.820000000007</v>
      </c>
    </row>
    <row r="118" spans="1:12" x14ac:dyDescent="0.4">
      <c r="A118" s="4" t="s">
        <v>164</v>
      </c>
      <c r="B118" s="4" t="s">
        <v>158</v>
      </c>
      <c r="C118" s="6">
        <v>201650.62</v>
      </c>
      <c r="D118" s="6"/>
      <c r="E118" s="6">
        <v>203624.36</v>
      </c>
      <c r="F118" s="4"/>
      <c r="G118" s="6">
        <f>E118-C118</f>
        <v>1973.7399999999907</v>
      </c>
      <c r="I118" s="4" t="s">
        <v>478</v>
      </c>
      <c r="J118" s="4" t="s">
        <v>470</v>
      </c>
      <c r="K118" s="6">
        <v>62099.4</v>
      </c>
      <c r="L118" s="6">
        <f t="shared" si="4"/>
        <v>-141524.96</v>
      </c>
    </row>
    <row r="119" spans="1:12" x14ac:dyDescent="0.4">
      <c r="A119" s="4" t="s">
        <v>165</v>
      </c>
      <c r="I119" s="4" t="s">
        <v>157</v>
      </c>
      <c r="J119" s="4" t="s">
        <v>158</v>
      </c>
      <c r="K119" s="6">
        <v>165013.78</v>
      </c>
      <c r="L119" s="6">
        <f t="shared" si="4"/>
        <v>165013.78</v>
      </c>
    </row>
    <row r="120" spans="1:12" x14ac:dyDescent="0.4">
      <c r="A120" s="4" t="s">
        <v>167</v>
      </c>
      <c r="B120" s="5" t="s">
        <v>163</v>
      </c>
      <c r="C120" s="26">
        <v>209791.83</v>
      </c>
      <c r="D120" s="26"/>
      <c r="E120" s="26">
        <v>217372.17</v>
      </c>
      <c r="F120" s="5"/>
      <c r="G120" s="26">
        <f>E120-C120</f>
        <v>7580.3400000000256</v>
      </c>
      <c r="H120" s="16"/>
      <c r="I120" s="4" t="s">
        <v>162</v>
      </c>
      <c r="J120" s="5" t="s">
        <v>163</v>
      </c>
      <c r="K120" s="6">
        <v>224731.08</v>
      </c>
      <c r="L120" s="6">
        <f t="shared" si="4"/>
        <v>7358.9099999999744</v>
      </c>
    </row>
    <row r="121" spans="1:12" x14ac:dyDescent="0.4">
      <c r="A121" s="4" t="s">
        <v>169</v>
      </c>
      <c r="B121" s="4" t="s">
        <v>10</v>
      </c>
      <c r="C121" s="6">
        <v>209791.83</v>
      </c>
      <c r="D121" s="6"/>
      <c r="E121" s="6">
        <v>217372.17</v>
      </c>
      <c r="F121" s="4"/>
      <c r="G121" s="6">
        <f>E121-C121</f>
        <v>7580.3400000000256</v>
      </c>
      <c r="I121" s="4" t="s">
        <v>164</v>
      </c>
      <c r="J121" s="4" t="s">
        <v>10</v>
      </c>
      <c r="K121" s="6">
        <v>218128.8</v>
      </c>
      <c r="L121" s="6">
        <f t="shared" si="4"/>
        <v>756.62999999997555</v>
      </c>
    </row>
    <row r="122" spans="1:12" x14ac:dyDescent="0.4">
      <c r="A122" s="5" t="s">
        <v>171</v>
      </c>
      <c r="B122" s="4" t="s">
        <v>166</v>
      </c>
      <c r="C122" s="6">
        <v>10715.07</v>
      </c>
      <c r="D122" s="6"/>
      <c r="E122" s="6">
        <v>11082.22</v>
      </c>
      <c r="F122" s="4"/>
      <c r="G122" s="6">
        <f>E122-C122</f>
        <v>367.14999999999964</v>
      </c>
      <c r="I122" s="4" t="s">
        <v>165</v>
      </c>
      <c r="J122" s="4" t="s">
        <v>166</v>
      </c>
      <c r="K122" s="6">
        <v>11082.22</v>
      </c>
      <c r="L122" s="6">
        <f t="shared" si="4"/>
        <v>0</v>
      </c>
    </row>
    <row r="123" spans="1:12" x14ac:dyDescent="0.4">
      <c r="A123" s="4" t="s">
        <v>173</v>
      </c>
      <c r="B123" s="4" t="s">
        <v>168</v>
      </c>
      <c r="C123" s="6">
        <v>117282.01</v>
      </c>
      <c r="D123" s="6"/>
      <c r="E123" s="6">
        <v>120883.21</v>
      </c>
      <c r="F123" s="4"/>
      <c r="G123" s="6">
        <f>E123-C123</f>
        <v>3601.2000000000116</v>
      </c>
      <c r="I123" s="4" t="s">
        <v>167</v>
      </c>
      <c r="J123" s="4" t="s">
        <v>168</v>
      </c>
      <c r="K123" s="6">
        <v>120883.21</v>
      </c>
      <c r="L123" s="6">
        <f t="shared" si="4"/>
        <v>0</v>
      </c>
    </row>
    <row r="124" spans="1:12" x14ac:dyDescent="0.4">
      <c r="A124" s="4" t="s">
        <v>175</v>
      </c>
      <c r="B124" s="4" t="s">
        <v>170</v>
      </c>
      <c r="C124" s="6">
        <v>81794.75</v>
      </c>
      <c r="D124" s="6"/>
      <c r="E124" s="6">
        <v>85406.74</v>
      </c>
      <c r="F124" s="4"/>
      <c r="G124" s="6">
        <f>E124-C124</f>
        <v>3611.9900000000052</v>
      </c>
      <c r="I124" s="4" t="s">
        <v>169</v>
      </c>
      <c r="J124" s="4" t="s">
        <v>170</v>
      </c>
      <c r="K124" s="6">
        <v>86163.37</v>
      </c>
      <c r="L124" s="6">
        <f t="shared" si="4"/>
        <v>756.6299999999901</v>
      </c>
    </row>
    <row r="125" spans="1:12" x14ac:dyDescent="0.4">
      <c r="I125" s="4" t="s">
        <v>479</v>
      </c>
      <c r="J125" s="4" t="s">
        <v>480</v>
      </c>
      <c r="K125" s="6">
        <v>6602.28</v>
      </c>
      <c r="L125" s="6">
        <f t="shared" si="4"/>
        <v>6602.28</v>
      </c>
    </row>
    <row r="126" spans="1:12" x14ac:dyDescent="0.4">
      <c r="I126" s="4" t="s">
        <v>481</v>
      </c>
      <c r="J126" s="4" t="s">
        <v>168</v>
      </c>
      <c r="K126" s="6">
        <v>4181.96</v>
      </c>
      <c r="L126" s="6">
        <f t="shared" si="4"/>
        <v>4181.96</v>
      </c>
    </row>
    <row r="127" spans="1:12" x14ac:dyDescent="0.4">
      <c r="I127" s="4" t="s">
        <v>482</v>
      </c>
      <c r="J127" s="4" t="s">
        <v>170</v>
      </c>
      <c r="K127" s="6">
        <v>2420.3200000000002</v>
      </c>
      <c r="L127" s="6">
        <f t="shared" si="4"/>
        <v>2420.3200000000002</v>
      </c>
    </row>
    <row r="128" spans="1:12" x14ac:dyDescent="0.4">
      <c r="B128" s="5" t="s">
        <v>172</v>
      </c>
      <c r="C128" s="26">
        <v>31548</v>
      </c>
      <c r="D128" s="26"/>
      <c r="E128" s="26">
        <v>31800</v>
      </c>
      <c r="F128" s="5"/>
      <c r="G128" s="26">
        <f>E128-C128</f>
        <v>252</v>
      </c>
      <c r="H128" s="16"/>
      <c r="I128" s="4" t="s">
        <v>171</v>
      </c>
      <c r="J128" s="5" t="s">
        <v>172</v>
      </c>
      <c r="K128" s="6">
        <v>31800</v>
      </c>
      <c r="L128" s="6">
        <f t="shared" si="4"/>
        <v>0</v>
      </c>
    </row>
    <row r="129" spans="2:12" x14ac:dyDescent="0.4">
      <c r="B129" s="4" t="s">
        <v>174</v>
      </c>
      <c r="C129" s="6">
        <v>31548</v>
      </c>
      <c r="D129" s="6"/>
      <c r="E129" s="6">
        <v>31800</v>
      </c>
      <c r="F129" s="4"/>
      <c r="G129" s="6">
        <f>E129-C129</f>
        <v>252</v>
      </c>
      <c r="I129" s="4" t="s">
        <v>483</v>
      </c>
      <c r="J129" s="4" t="s">
        <v>174</v>
      </c>
      <c r="K129" s="6">
        <v>31800</v>
      </c>
      <c r="L129" s="6">
        <f t="shared" si="4"/>
        <v>0</v>
      </c>
    </row>
    <row r="130" spans="2:12" x14ac:dyDescent="0.4">
      <c r="B130" s="4" t="s">
        <v>176</v>
      </c>
      <c r="C130" s="6">
        <v>31548</v>
      </c>
      <c r="D130" s="6"/>
      <c r="E130" s="6">
        <v>31800</v>
      </c>
      <c r="F130" s="4"/>
      <c r="G130" s="6">
        <f>E130-C130</f>
        <v>252</v>
      </c>
      <c r="I130" s="4" t="s">
        <v>484</v>
      </c>
      <c r="J130" s="4" t="s">
        <v>176</v>
      </c>
      <c r="K130" s="6">
        <v>31800</v>
      </c>
      <c r="L130" s="6">
        <f t="shared" si="4"/>
        <v>0</v>
      </c>
    </row>
    <row r="131" spans="2:12" x14ac:dyDescent="0.4">
      <c r="I131" s="4" t="s">
        <v>485</v>
      </c>
      <c r="J131" s="5" t="s">
        <v>486</v>
      </c>
      <c r="K131" s="6">
        <v>25195.71</v>
      </c>
      <c r="L131" s="6">
        <f t="shared" si="4"/>
        <v>25195.71</v>
      </c>
    </row>
    <row r="132" spans="2:12" x14ac:dyDescent="0.4">
      <c r="I132" s="4" t="s">
        <v>487</v>
      </c>
      <c r="J132" s="4" t="s">
        <v>488</v>
      </c>
      <c r="K132" s="6">
        <v>25195.71</v>
      </c>
      <c r="L132" s="6">
        <f t="shared" si="4"/>
        <v>25195.71</v>
      </c>
    </row>
    <row r="133" spans="2:12" x14ac:dyDescent="0.4">
      <c r="I133" s="4" t="s">
        <v>489</v>
      </c>
      <c r="J133" s="4" t="s">
        <v>14</v>
      </c>
      <c r="K133" s="6">
        <v>12194.53</v>
      </c>
      <c r="L133" s="6">
        <f t="shared" si="4"/>
        <v>12194.53</v>
      </c>
    </row>
    <row r="134" spans="2:12" x14ac:dyDescent="0.4">
      <c r="I134" s="4" t="s">
        <v>490</v>
      </c>
      <c r="J134" s="4" t="s">
        <v>18</v>
      </c>
      <c r="K134" s="6">
        <v>13001.18</v>
      </c>
      <c r="L134" s="6">
        <f t="shared" si="4"/>
        <v>13001.18</v>
      </c>
    </row>
    <row r="135" spans="2:12" x14ac:dyDescent="0.4">
      <c r="I135" s="4" t="s">
        <v>491</v>
      </c>
      <c r="J135" s="5" t="s">
        <v>492</v>
      </c>
      <c r="K135" s="6">
        <v>353690.88</v>
      </c>
      <c r="L135" s="6">
        <f t="shared" ref="L135:L169" si="9">K135-E135</f>
        <v>353690.88</v>
      </c>
    </row>
    <row r="136" spans="2:12" x14ac:dyDescent="0.4">
      <c r="I136" s="4" t="s">
        <v>493</v>
      </c>
      <c r="J136" s="4" t="s">
        <v>488</v>
      </c>
      <c r="K136" s="6">
        <v>353690.88</v>
      </c>
      <c r="L136" s="6">
        <f t="shared" si="9"/>
        <v>353690.88</v>
      </c>
    </row>
    <row r="137" spans="2:12" x14ac:dyDescent="0.4">
      <c r="I137" s="4" t="s">
        <v>494</v>
      </c>
      <c r="J137" s="4" t="s">
        <v>495</v>
      </c>
      <c r="K137" s="6">
        <v>353690.88</v>
      </c>
      <c r="L137" s="6">
        <f t="shared" si="9"/>
        <v>353690.88</v>
      </c>
    </row>
    <row r="138" spans="2:12" x14ac:dyDescent="0.4">
      <c r="I138" s="4" t="s">
        <v>496</v>
      </c>
      <c r="J138" s="5" t="s">
        <v>497</v>
      </c>
      <c r="K138" s="6">
        <v>88072.83</v>
      </c>
      <c r="L138" s="6">
        <f t="shared" si="9"/>
        <v>88072.83</v>
      </c>
    </row>
    <row r="139" spans="2:12" x14ac:dyDescent="0.4">
      <c r="I139" s="4" t="s">
        <v>498</v>
      </c>
      <c r="J139" s="4" t="s">
        <v>147</v>
      </c>
      <c r="K139" s="6">
        <v>3710.52</v>
      </c>
      <c r="L139" s="6">
        <f t="shared" si="9"/>
        <v>3710.52</v>
      </c>
    </row>
    <row r="140" spans="2:12" x14ac:dyDescent="0.4">
      <c r="I140" s="4" t="s">
        <v>499</v>
      </c>
      <c r="J140" s="4" t="s">
        <v>16</v>
      </c>
      <c r="K140" s="6">
        <v>3710.52</v>
      </c>
      <c r="L140" s="6">
        <f t="shared" si="9"/>
        <v>3710.52</v>
      </c>
    </row>
    <row r="141" spans="2:12" x14ac:dyDescent="0.4">
      <c r="I141" s="4" t="s">
        <v>500</v>
      </c>
      <c r="J141" s="4" t="s">
        <v>501</v>
      </c>
      <c r="K141" s="6">
        <v>58645.36</v>
      </c>
      <c r="L141" s="6">
        <f t="shared" si="9"/>
        <v>58645.36</v>
      </c>
    </row>
    <row r="142" spans="2:12" x14ac:dyDescent="0.4">
      <c r="I142" s="4" t="s">
        <v>502</v>
      </c>
      <c r="J142" s="4" t="s">
        <v>12</v>
      </c>
      <c r="K142" s="6">
        <v>16320.53</v>
      </c>
      <c r="L142" s="6">
        <f t="shared" si="9"/>
        <v>16320.53</v>
      </c>
    </row>
    <row r="143" spans="2:12" x14ac:dyDescent="0.4">
      <c r="I143" s="4" t="s">
        <v>503</v>
      </c>
      <c r="J143" s="4" t="s">
        <v>16</v>
      </c>
      <c r="K143" s="4">
        <v>289.3</v>
      </c>
      <c r="L143" s="4">
        <f t="shared" si="9"/>
        <v>289.3</v>
      </c>
    </row>
    <row r="144" spans="2:12" x14ac:dyDescent="0.4">
      <c r="I144" s="4" t="s">
        <v>504</v>
      </c>
      <c r="J144" s="4" t="s">
        <v>18</v>
      </c>
      <c r="K144" s="6">
        <v>2734.46</v>
      </c>
      <c r="L144" s="6">
        <f t="shared" si="9"/>
        <v>2734.46</v>
      </c>
    </row>
    <row r="145" spans="9:12" x14ac:dyDescent="0.4">
      <c r="I145" s="4" t="s">
        <v>505</v>
      </c>
      <c r="J145" s="4" t="s">
        <v>20</v>
      </c>
      <c r="K145" s="6">
        <v>6175.44</v>
      </c>
      <c r="L145" s="6">
        <f t="shared" si="9"/>
        <v>6175.44</v>
      </c>
    </row>
    <row r="146" spans="9:12" x14ac:dyDescent="0.4">
      <c r="I146" s="4" t="s">
        <v>506</v>
      </c>
      <c r="J146" s="4" t="s">
        <v>128</v>
      </c>
      <c r="K146" s="6">
        <v>5972.47</v>
      </c>
      <c r="L146" s="6">
        <f t="shared" si="9"/>
        <v>5972.47</v>
      </c>
    </row>
    <row r="147" spans="9:12" x14ac:dyDescent="0.4">
      <c r="I147" s="4" t="s">
        <v>507</v>
      </c>
      <c r="J147" s="4" t="s">
        <v>130</v>
      </c>
      <c r="K147" s="6">
        <v>18241.86</v>
      </c>
      <c r="L147" s="6">
        <f t="shared" si="9"/>
        <v>18241.86</v>
      </c>
    </row>
    <row r="148" spans="9:12" x14ac:dyDescent="0.4">
      <c r="I148" s="4" t="s">
        <v>508</v>
      </c>
      <c r="J148" s="4" t="s">
        <v>137</v>
      </c>
      <c r="K148" s="6">
        <v>8911.2999999999993</v>
      </c>
      <c r="L148" s="6">
        <f t="shared" si="9"/>
        <v>8911.2999999999993</v>
      </c>
    </row>
    <row r="149" spans="9:12" x14ac:dyDescent="0.4">
      <c r="I149" s="4" t="s">
        <v>509</v>
      </c>
      <c r="J149" s="4" t="s">
        <v>510</v>
      </c>
      <c r="K149" s="6">
        <v>6852.61</v>
      </c>
      <c r="L149" s="6">
        <f t="shared" si="9"/>
        <v>6852.61</v>
      </c>
    </row>
    <row r="150" spans="9:12" x14ac:dyDescent="0.4">
      <c r="I150" s="4" t="s">
        <v>511</v>
      </c>
      <c r="J150" s="4" t="s">
        <v>14</v>
      </c>
      <c r="K150" s="6">
        <v>2453.1799999999998</v>
      </c>
      <c r="L150" s="6">
        <f t="shared" si="9"/>
        <v>2453.1799999999998</v>
      </c>
    </row>
    <row r="151" spans="9:12" x14ac:dyDescent="0.4">
      <c r="I151" s="4" t="s">
        <v>512</v>
      </c>
      <c r="J151" s="4" t="s">
        <v>18</v>
      </c>
      <c r="K151" s="6">
        <v>4399.43</v>
      </c>
      <c r="L151" s="6">
        <f t="shared" si="9"/>
        <v>4399.43</v>
      </c>
    </row>
    <row r="152" spans="9:12" x14ac:dyDescent="0.4">
      <c r="I152" s="4" t="s">
        <v>513</v>
      </c>
      <c r="J152" s="4" t="s">
        <v>514</v>
      </c>
      <c r="K152" s="6">
        <v>18864.34</v>
      </c>
      <c r="L152" s="6">
        <f t="shared" si="9"/>
        <v>18864.34</v>
      </c>
    </row>
    <row r="153" spans="9:12" x14ac:dyDescent="0.4">
      <c r="I153" s="4" t="s">
        <v>515</v>
      </c>
      <c r="J153" s="4" t="s">
        <v>14</v>
      </c>
      <c r="K153" s="6">
        <v>13437.31</v>
      </c>
      <c r="L153" s="6">
        <f t="shared" si="9"/>
        <v>13437.31</v>
      </c>
    </row>
    <row r="154" spans="9:12" x14ac:dyDescent="0.4">
      <c r="I154" s="4" t="s">
        <v>516</v>
      </c>
      <c r="J154" s="4" t="s">
        <v>18</v>
      </c>
      <c r="K154" s="6">
        <v>5427.03</v>
      </c>
      <c r="L154" s="6">
        <f t="shared" si="9"/>
        <v>5427.03</v>
      </c>
    </row>
    <row r="155" spans="9:12" x14ac:dyDescent="0.4">
      <c r="I155" s="4" t="s">
        <v>517</v>
      </c>
      <c r="J155" s="5" t="s">
        <v>518</v>
      </c>
      <c r="K155" s="6">
        <v>41807.660000000003</v>
      </c>
      <c r="L155" s="6">
        <f t="shared" si="9"/>
        <v>41807.660000000003</v>
      </c>
    </row>
    <row r="156" spans="9:12" x14ac:dyDescent="0.4">
      <c r="I156" s="4" t="s">
        <v>519</v>
      </c>
      <c r="J156" s="4" t="s">
        <v>147</v>
      </c>
      <c r="K156" s="6">
        <v>6505.77</v>
      </c>
      <c r="L156" s="6">
        <f t="shared" si="9"/>
        <v>6505.77</v>
      </c>
    </row>
    <row r="157" spans="9:12" x14ac:dyDescent="0.4">
      <c r="I157" s="4" t="s">
        <v>520</v>
      </c>
      <c r="J157" s="4" t="s">
        <v>16</v>
      </c>
      <c r="K157" s="6">
        <v>6505.77</v>
      </c>
      <c r="L157" s="6">
        <f t="shared" si="9"/>
        <v>6505.77</v>
      </c>
    </row>
    <row r="158" spans="9:12" x14ac:dyDescent="0.4">
      <c r="I158" s="4" t="s">
        <v>521</v>
      </c>
      <c r="J158" s="4" t="s">
        <v>501</v>
      </c>
      <c r="K158" s="6">
        <v>20593.95</v>
      </c>
      <c r="L158" s="6">
        <f t="shared" si="9"/>
        <v>20593.95</v>
      </c>
    </row>
    <row r="159" spans="9:12" x14ac:dyDescent="0.4">
      <c r="I159" s="4" t="s">
        <v>522</v>
      </c>
      <c r="J159" s="4" t="s">
        <v>12</v>
      </c>
      <c r="K159" s="6">
        <v>6434.35</v>
      </c>
      <c r="L159" s="6">
        <f t="shared" si="9"/>
        <v>6434.35</v>
      </c>
    </row>
    <row r="160" spans="9:12" x14ac:dyDescent="0.4">
      <c r="I160" s="4" t="s">
        <v>523</v>
      </c>
      <c r="J160" s="4" t="s">
        <v>18</v>
      </c>
      <c r="K160" s="4">
        <v>687.05</v>
      </c>
      <c r="L160" s="4">
        <f t="shared" si="9"/>
        <v>687.05</v>
      </c>
    </row>
    <row r="161" spans="1:12" x14ac:dyDescent="0.4">
      <c r="I161" s="4" t="s">
        <v>524</v>
      </c>
      <c r="J161" s="4" t="s">
        <v>20</v>
      </c>
      <c r="K161" s="6">
        <v>2431.27</v>
      </c>
      <c r="L161" s="6">
        <f t="shared" si="9"/>
        <v>2431.27</v>
      </c>
    </row>
    <row r="162" spans="1:12" x14ac:dyDescent="0.4">
      <c r="I162" s="4" t="s">
        <v>525</v>
      </c>
      <c r="J162" s="4" t="s">
        <v>128</v>
      </c>
      <c r="K162" s="6">
        <v>2079.7600000000002</v>
      </c>
      <c r="L162" s="6">
        <f t="shared" si="9"/>
        <v>2079.7600000000002</v>
      </c>
    </row>
    <row r="163" spans="1:12" x14ac:dyDescent="0.4">
      <c r="I163" s="4" t="s">
        <v>526</v>
      </c>
      <c r="J163" s="4" t="s">
        <v>130</v>
      </c>
      <c r="K163" s="6">
        <v>5397</v>
      </c>
      <c r="L163" s="6">
        <f t="shared" si="9"/>
        <v>5397</v>
      </c>
    </row>
    <row r="164" spans="1:12" x14ac:dyDescent="0.4">
      <c r="I164" s="4" t="s">
        <v>527</v>
      </c>
      <c r="J164" s="4" t="s">
        <v>137</v>
      </c>
      <c r="K164" s="6">
        <v>3564.52</v>
      </c>
      <c r="L164" s="6">
        <f t="shared" si="9"/>
        <v>3564.52</v>
      </c>
    </row>
    <row r="165" spans="1:12" x14ac:dyDescent="0.4">
      <c r="I165" s="4" t="s">
        <v>528</v>
      </c>
      <c r="J165" s="4" t="s">
        <v>529</v>
      </c>
      <c r="K165" s="6">
        <v>14707.94</v>
      </c>
      <c r="L165" s="6">
        <f t="shared" si="9"/>
        <v>14707.94</v>
      </c>
    </row>
    <row r="166" spans="1:12" x14ac:dyDescent="0.4">
      <c r="I166" s="4" t="s">
        <v>530</v>
      </c>
      <c r="J166" s="4" t="s">
        <v>12</v>
      </c>
      <c r="K166" s="6">
        <v>8854.4599999999991</v>
      </c>
      <c r="L166" s="6">
        <f t="shared" si="9"/>
        <v>8854.4599999999991</v>
      </c>
    </row>
    <row r="167" spans="1:12" x14ac:dyDescent="0.4">
      <c r="I167" s="4" t="s">
        <v>531</v>
      </c>
      <c r="J167" s="4" t="s">
        <v>14</v>
      </c>
      <c r="K167" s="6">
        <v>1937.52</v>
      </c>
      <c r="L167" s="6">
        <f t="shared" si="9"/>
        <v>1937.52</v>
      </c>
    </row>
    <row r="168" spans="1:12" x14ac:dyDescent="0.4">
      <c r="I168" s="4" t="s">
        <v>532</v>
      </c>
      <c r="J168" s="4" t="s">
        <v>18</v>
      </c>
      <c r="K168" s="6">
        <v>3915.96</v>
      </c>
      <c r="L168" s="6">
        <f t="shared" si="9"/>
        <v>3915.96</v>
      </c>
    </row>
    <row r="169" spans="1:12" x14ac:dyDescent="0.4">
      <c r="A169" s="1" t="s">
        <v>177</v>
      </c>
      <c r="B169" s="1" t="s">
        <v>178</v>
      </c>
      <c r="C169" s="3">
        <v>169424.3</v>
      </c>
      <c r="D169" s="3"/>
      <c r="E169" s="3">
        <v>186366.73</v>
      </c>
      <c r="F169" s="1"/>
      <c r="G169" s="3">
        <f>E169-C169</f>
        <v>16942.430000000022</v>
      </c>
      <c r="I169" s="1" t="s">
        <v>177</v>
      </c>
      <c r="J169" s="1" t="s">
        <v>178</v>
      </c>
      <c r="K169" s="3">
        <v>185321.96</v>
      </c>
      <c r="L169" s="3">
        <f t="shared" si="9"/>
        <v>-1044.7700000000186</v>
      </c>
    </row>
    <row r="170" spans="1:12" x14ac:dyDescent="0.4">
      <c r="A170" s="4" t="s">
        <v>179</v>
      </c>
      <c r="B170" s="5" t="s">
        <v>180</v>
      </c>
      <c r="C170" s="6">
        <v>169424.3</v>
      </c>
      <c r="D170" s="6"/>
      <c r="E170" s="6">
        <v>186366.73</v>
      </c>
      <c r="F170" s="4"/>
      <c r="G170" s="6">
        <f>E170-C170</f>
        <v>16942.430000000022</v>
      </c>
      <c r="I170" s="1" t="s">
        <v>185</v>
      </c>
    </row>
    <row r="171" spans="1:12" x14ac:dyDescent="0.4">
      <c r="A171" s="4" t="s">
        <v>181</v>
      </c>
      <c r="B171" s="4" t="s">
        <v>182</v>
      </c>
      <c r="C171" s="6">
        <v>169424.3</v>
      </c>
      <c r="D171" s="6"/>
      <c r="E171" s="6">
        <v>186366.73</v>
      </c>
      <c r="F171" s="4"/>
      <c r="G171" s="6">
        <f>E171-C171</f>
        <v>16942.430000000022</v>
      </c>
    </row>
    <row r="172" spans="1:12" x14ac:dyDescent="0.4">
      <c r="A172" s="4" t="s">
        <v>183</v>
      </c>
      <c r="B172" s="4" t="s">
        <v>184</v>
      </c>
      <c r="C172" s="6">
        <v>169424.3</v>
      </c>
      <c r="D172" s="6"/>
      <c r="E172" s="6">
        <v>186366.73</v>
      </c>
      <c r="F172" s="4"/>
      <c r="G172" s="6">
        <f>E172-C172</f>
        <v>16942.430000000022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STRUTTURA WBS</vt:lpstr>
      <vt:lpstr>NOTE</vt:lpstr>
      <vt:lpstr>RIEPILOGO PE_2025_AGG 34</vt:lpstr>
      <vt:lpstr>RIEPILOGO_PD 2025</vt:lpstr>
      <vt:lpstr>RIEPILOGO_PD 2023</vt:lpstr>
      <vt:lpstr>PD LOTTO 2_BASE_2023</vt:lpstr>
      <vt:lpstr>PD LOTTO 2_BASE_2025</vt:lpstr>
      <vt:lpstr>CONFRONTI_old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Cecchelli</dc:creator>
  <cp:lastModifiedBy>Alessandro Cecchelli</cp:lastModifiedBy>
  <dcterms:created xsi:type="dcterms:W3CDTF">2025-08-03T08:56:55Z</dcterms:created>
  <dcterms:modified xsi:type="dcterms:W3CDTF">2025-08-20T16:21:08Z</dcterms:modified>
</cp:coreProperties>
</file>